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R:\80_Kvalitet og prosjekt\Anbudskonkurranser\Billettkontroll\Billettkontroll anbud 2019\KGL\2. Oppdragsbeskrivelse\"/>
    </mc:Choice>
  </mc:AlternateContent>
  <xr:revisionPtr revIDLastSave="0" documentId="13_ncr:1_{AB37B96F-C909-49ED-BD2B-646EE521191C}" xr6:coauthVersionLast="36" xr6:coauthVersionMax="36" xr10:uidLastSave="{00000000-0000-0000-0000-000000000000}"/>
  <bookViews>
    <workbookView xWindow="0" yWindow="0" windowWidth="28800" windowHeight="12435" tabRatio="840" activeTab="4" xr2:uid="{00000000-000D-0000-FFFF-FFFF00000000}"/>
  </bookViews>
  <sheets>
    <sheet name="Bilag 1 Linjer per kontrakt" sheetId="15" r:id="rId1"/>
    <sheet name="Bilag 2 Kontrollerte kontr " sheetId="20" r:id="rId2"/>
    <sheet name="Bilag 3 Antall per kontr" sheetId="17" r:id="rId3"/>
    <sheet name="Bilag 4 Pristabell" sheetId="19" r:id="rId4"/>
    <sheet name="Bilag 5-1 Påstigende Kontrakt 1" sheetId="3" r:id="rId5"/>
    <sheet name="Bilag 5-2 Påstigende Kontrakt 2" sheetId="21" r:id="rId6"/>
    <sheet name="Bilag 5-3 Påstigende Kontrakt 3" sheetId="22" r:id="rId7"/>
    <sheet name="Bilag 5-4 Påstigende Kontrakt 4" sheetId="23" r:id="rId8"/>
    <sheet name="Bilag 6 Om bord per avgang" sheetId="8" r:id="rId9"/>
    <sheet name="Bilag 7 Påstigende natt" sheetId="12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2" i="17" l="1"/>
  <c r="C102" i="17"/>
  <c r="D102" i="17"/>
  <c r="E102" i="17"/>
  <c r="F102" i="17"/>
  <c r="G102" i="17"/>
  <c r="H102" i="17"/>
  <c r="I102" i="17"/>
  <c r="J102" i="17"/>
  <c r="K102" i="17"/>
  <c r="L102" i="17"/>
  <c r="M102" i="17"/>
  <c r="N102" i="17"/>
  <c r="O102" i="17"/>
  <c r="C103" i="17"/>
  <c r="D103" i="17"/>
  <c r="E103" i="17"/>
  <c r="F103" i="17"/>
  <c r="G103" i="17"/>
  <c r="H103" i="17"/>
  <c r="I103" i="17"/>
  <c r="J103" i="17"/>
  <c r="K103" i="17"/>
  <c r="L103" i="17"/>
  <c r="M103" i="17"/>
  <c r="N103" i="17"/>
  <c r="O103" i="17"/>
  <c r="C104" i="17"/>
  <c r="D104" i="17"/>
  <c r="E104" i="17"/>
  <c r="F104" i="17"/>
  <c r="G104" i="17"/>
  <c r="H104" i="17"/>
  <c r="I104" i="17"/>
  <c r="J104" i="17"/>
  <c r="K104" i="17"/>
  <c r="L104" i="17"/>
  <c r="M104" i="17"/>
  <c r="N104" i="17"/>
  <c r="O104" i="17"/>
  <c r="C105" i="17"/>
  <c r="D105" i="17"/>
  <c r="E105" i="17"/>
  <c r="F105" i="17"/>
  <c r="G105" i="17"/>
  <c r="H105" i="17"/>
  <c r="I105" i="17"/>
  <c r="J105" i="17"/>
  <c r="K105" i="17"/>
  <c r="L105" i="17"/>
  <c r="M105" i="17"/>
  <c r="N105" i="17"/>
  <c r="O105" i="17"/>
  <c r="C106" i="17"/>
  <c r="D106" i="17"/>
  <c r="E106" i="17"/>
  <c r="F106" i="17"/>
  <c r="G106" i="17"/>
  <c r="H106" i="17"/>
  <c r="I106" i="17"/>
  <c r="J106" i="17"/>
  <c r="K106" i="17"/>
  <c r="L106" i="17"/>
  <c r="M106" i="17"/>
  <c r="N106" i="17"/>
  <c r="O106" i="17"/>
  <c r="C107" i="17"/>
  <c r="D107" i="17"/>
  <c r="E107" i="17"/>
  <c r="F107" i="17"/>
  <c r="G107" i="17"/>
  <c r="H107" i="17"/>
  <c r="I107" i="17"/>
  <c r="J107" i="17"/>
  <c r="K107" i="17"/>
  <c r="L107" i="17"/>
  <c r="M107" i="17"/>
  <c r="N107" i="17"/>
  <c r="O107" i="17"/>
  <c r="C109" i="17"/>
  <c r="D109" i="17"/>
  <c r="E109" i="17"/>
  <c r="F109" i="17"/>
  <c r="G109" i="17"/>
  <c r="H109" i="17"/>
  <c r="I109" i="17"/>
  <c r="J109" i="17"/>
  <c r="K109" i="17"/>
  <c r="L109" i="17"/>
  <c r="M109" i="17"/>
  <c r="N109" i="17"/>
  <c r="O109" i="17"/>
  <c r="C110" i="17"/>
  <c r="D110" i="17"/>
  <c r="E110" i="17"/>
  <c r="F110" i="17"/>
  <c r="G110" i="17"/>
  <c r="H110" i="17"/>
  <c r="I110" i="17"/>
  <c r="J110" i="17"/>
  <c r="K110" i="17"/>
  <c r="L110" i="17"/>
  <c r="M110" i="17"/>
  <c r="N110" i="17"/>
  <c r="O110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O82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O83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O84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O85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O86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O87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O89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O90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O64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O65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O67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O69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O70" i="17"/>
  <c r="C42" i="17"/>
  <c r="D42" i="17"/>
  <c r="E42" i="17"/>
  <c r="F42" i="17"/>
  <c r="F122" i="17" s="1"/>
  <c r="G42" i="17"/>
  <c r="H42" i="17"/>
  <c r="I42" i="17"/>
  <c r="J42" i="17"/>
  <c r="J122" i="17" s="1"/>
  <c r="K42" i="17"/>
  <c r="L42" i="17"/>
  <c r="M42" i="17"/>
  <c r="N42" i="17"/>
  <c r="N122" i="17" s="1"/>
  <c r="O42" i="17"/>
  <c r="C43" i="17"/>
  <c r="D43" i="17"/>
  <c r="E43" i="17"/>
  <c r="E123" i="17" s="1"/>
  <c r="F43" i="17"/>
  <c r="G43" i="17"/>
  <c r="H43" i="17"/>
  <c r="I43" i="17"/>
  <c r="I123" i="17" s="1"/>
  <c r="J43" i="17"/>
  <c r="K43" i="17"/>
  <c r="L43" i="17"/>
  <c r="M43" i="17"/>
  <c r="M123" i="17" s="1"/>
  <c r="N43" i="17"/>
  <c r="O43" i="17"/>
  <c r="C44" i="17"/>
  <c r="D44" i="17"/>
  <c r="D124" i="17" s="1"/>
  <c r="E44" i="17"/>
  <c r="F44" i="17"/>
  <c r="G44" i="17"/>
  <c r="H44" i="17"/>
  <c r="H124" i="17" s="1"/>
  <c r="I44" i="17"/>
  <c r="J44" i="17"/>
  <c r="K44" i="17"/>
  <c r="L44" i="17"/>
  <c r="L124" i="17" s="1"/>
  <c r="M44" i="17"/>
  <c r="N44" i="17"/>
  <c r="O44" i="17"/>
  <c r="C45" i="17"/>
  <c r="C125" i="17" s="1"/>
  <c r="D45" i="17"/>
  <c r="E45" i="17"/>
  <c r="F45" i="17"/>
  <c r="G45" i="17"/>
  <c r="G125" i="17" s="1"/>
  <c r="H45" i="17"/>
  <c r="I45" i="17"/>
  <c r="J45" i="17"/>
  <c r="K45" i="17"/>
  <c r="K125" i="17" s="1"/>
  <c r="L45" i="17"/>
  <c r="M45" i="17"/>
  <c r="N45" i="17"/>
  <c r="O45" i="17"/>
  <c r="O125" i="17" s="1"/>
  <c r="C46" i="17"/>
  <c r="D46" i="17"/>
  <c r="E46" i="17"/>
  <c r="F46" i="17"/>
  <c r="F126" i="17" s="1"/>
  <c r="G46" i="17"/>
  <c r="H46" i="17"/>
  <c r="I46" i="17"/>
  <c r="J46" i="17"/>
  <c r="J126" i="17" s="1"/>
  <c r="K46" i="17"/>
  <c r="L46" i="17"/>
  <c r="M46" i="17"/>
  <c r="N46" i="17"/>
  <c r="N126" i="17" s="1"/>
  <c r="O46" i="17"/>
  <c r="C47" i="17"/>
  <c r="D47" i="17"/>
  <c r="E47" i="17"/>
  <c r="E127" i="17" s="1"/>
  <c r="F47" i="17"/>
  <c r="G47" i="17"/>
  <c r="H47" i="17"/>
  <c r="I47" i="17"/>
  <c r="I127" i="17" s="1"/>
  <c r="J47" i="17"/>
  <c r="K47" i="17"/>
  <c r="L47" i="17"/>
  <c r="M47" i="17"/>
  <c r="M127" i="17" s="1"/>
  <c r="N47" i="17"/>
  <c r="O47" i="17"/>
  <c r="C49" i="17"/>
  <c r="C129" i="17" s="1"/>
  <c r="D49" i="17"/>
  <c r="E49" i="17"/>
  <c r="F49" i="17"/>
  <c r="G49" i="17"/>
  <c r="G129" i="17" s="1"/>
  <c r="H49" i="17"/>
  <c r="I49" i="17"/>
  <c r="J49" i="17"/>
  <c r="K49" i="17"/>
  <c r="K129" i="17" s="1"/>
  <c r="L49" i="17"/>
  <c r="M49" i="17"/>
  <c r="N49" i="17"/>
  <c r="O49" i="17"/>
  <c r="O129" i="17" s="1"/>
  <c r="C50" i="17"/>
  <c r="D50" i="17"/>
  <c r="E50" i="17"/>
  <c r="F50" i="17"/>
  <c r="F130" i="17" s="1"/>
  <c r="G50" i="17"/>
  <c r="H50" i="17"/>
  <c r="I50" i="17"/>
  <c r="J50" i="17"/>
  <c r="J130" i="17" s="1"/>
  <c r="K50" i="17"/>
  <c r="L50" i="17"/>
  <c r="M50" i="17"/>
  <c r="N50" i="17"/>
  <c r="N130" i="17" s="1"/>
  <c r="O50" i="17"/>
  <c r="C17" i="17"/>
  <c r="E17" i="17"/>
  <c r="E48" i="17" s="1"/>
  <c r="F17" i="17"/>
  <c r="F108" i="17" s="1"/>
  <c r="G17" i="17"/>
  <c r="G108" i="17" s="1"/>
  <c r="H17" i="17"/>
  <c r="H88" i="17" s="1"/>
  <c r="I17" i="17"/>
  <c r="I88" i="17" s="1"/>
  <c r="J17" i="17"/>
  <c r="J108" i="17" s="1"/>
  <c r="K17" i="17"/>
  <c r="K108" i="17" s="1"/>
  <c r="L17" i="17"/>
  <c r="L48" i="17" s="1"/>
  <c r="M17" i="17"/>
  <c r="M48" i="17" s="1"/>
  <c r="N17" i="17"/>
  <c r="N108" i="17" s="1"/>
  <c r="O17" i="17"/>
  <c r="O108" i="17" s="1"/>
  <c r="D17" i="17"/>
  <c r="C10" i="17"/>
  <c r="C101" i="17" s="1"/>
  <c r="E10" i="17"/>
  <c r="E101" i="17" s="1"/>
  <c r="F10" i="17"/>
  <c r="F101" i="17" s="1"/>
  <c r="G10" i="17"/>
  <c r="G61" i="17" s="1"/>
  <c r="H10" i="17"/>
  <c r="H61" i="17" s="1"/>
  <c r="I10" i="17"/>
  <c r="I101" i="17" s="1"/>
  <c r="J10" i="17"/>
  <c r="J101" i="17" s="1"/>
  <c r="K10" i="17"/>
  <c r="K101" i="17" s="1"/>
  <c r="L10" i="17"/>
  <c r="L101" i="17" s="1"/>
  <c r="M10" i="17"/>
  <c r="M101" i="17" s="1"/>
  <c r="N10" i="17"/>
  <c r="N101" i="17" s="1"/>
  <c r="O10" i="17"/>
  <c r="O61" i="17" s="1"/>
  <c r="D10" i="17"/>
  <c r="D101" i="17" s="1"/>
  <c r="D9" i="17"/>
  <c r="D100" i="17" s="1"/>
  <c r="E9" i="17"/>
  <c r="F9" i="17"/>
  <c r="F20" i="17" s="1"/>
  <c r="F71" i="17" s="1"/>
  <c r="G9" i="17"/>
  <c r="H9" i="17"/>
  <c r="H100" i="17" s="1"/>
  <c r="I9" i="17"/>
  <c r="I100" i="17" s="1"/>
  <c r="J9" i="17"/>
  <c r="J60" i="17" s="1"/>
  <c r="K9" i="17"/>
  <c r="L9" i="17"/>
  <c r="L100" i="17" s="1"/>
  <c r="M9" i="17"/>
  <c r="M100" i="17" s="1"/>
  <c r="N9" i="17"/>
  <c r="N100" i="17" s="1"/>
  <c r="O9" i="17"/>
  <c r="C9" i="17"/>
  <c r="C31" i="17"/>
  <c r="D31" i="17" s="1"/>
  <c r="L41" i="17" l="1"/>
  <c r="M108" i="17"/>
  <c r="E20" i="17"/>
  <c r="E51" i="17" s="1"/>
  <c r="D20" i="17"/>
  <c r="D111" i="17" s="1"/>
  <c r="M130" i="17"/>
  <c r="I130" i="17"/>
  <c r="E130" i="17"/>
  <c r="N129" i="17"/>
  <c r="J129" i="17"/>
  <c r="F129" i="17"/>
  <c r="I48" i="17"/>
  <c r="L127" i="17"/>
  <c r="H127" i="17"/>
  <c r="D127" i="17"/>
  <c r="M126" i="17"/>
  <c r="I126" i="17"/>
  <c r="E126" i="17"/>
  <c r="N125" i="17"/>
  <c r="J125" i="17"/>
  <c r="F125" i="17"/>
  <c r="O124" i="17"/>
  <c r="K124" i="17"/>
  <c r="G124" i="17"/>
  <c r="C124" i="17"/>
  <c r="L123" i="17"/>
  <c r="H123" i="17"/>
  <c r="D123" i="17"/>
  <c r="M122" i="17"/>
  <c r="I122" i="17"/>
  <c r="E122" i="17"/>
  <c r="C41" i="17"/>
  <c r="E100" i="17"/>
  <c r="F91" i="17"/>
  <c r="F40" i="17"/>
  <c r="I68" i="17"/>
  <c r="K20" i="17"/>
  <c r="K111" i="17" s="1"/>
  <c r="M20" i="17"/>
  <c r="M51" i="17" s="1"/>
  <c r="M80" i="17"/>
  <c r="L88" i="17"/>
  <c r="N40" i="17"/>
  <c r="E40" i="17"/>
  <c r="L130" i="17"/>
  <c r="H130" i="17"/>
  <c r="D130" i="17"/>
  <c r="M129" i="17"/>
  <c r="I129" i="17"/>
  <c r="E129" i="17"/>
  <c r="H48" i="17"/>
  <c r="K41" i="17"/>
  <c r="M60" i="17"/>
  <c r="E68" i="17"/>
  <c r="L61" i="17"/>
  <c r="J80" i="17"/>
  <c r="E88" i="17"/>
  <c r="O81" i="17"/>
  <c r="D81" i="17"/>
  <c r="I108" i="17"/>
  <c r="I20" i="17"/>
  <c r="M40" i="17"/>
  <c r="O130" i="17"/>
  <c r="K130" i="17"/>
  <c r="G130" i="17"/>
  <c r="C130" i="17"/>
  <c r="L129" i="17"/>
  <c r="H129" i="17"/>
  <c r="D129" i="17"/>
  <c r="O127" i="17"/>
  <c r="K127" i="17"/>
  <c r="G127" i="17"/>
  <c r="C127" i="17"/>
  <c r="L126" i="17"/>
  <c r="H126" i="17"/>
  <c r="D126" i="17"/>
  <c r="M125" i="17"/>
  <c r="I125" i="17"/>
  <c r="E125" i="17"/>
  <c r="N124" i="17"/>
  <c r="J124" i="17"/>
  <c r="F124" i="17"/>
  <c r="O123" i="17"/>
  <c r="K123" i="17"/>
  <c r="G123" i="17"/>
  <c r="C123" i="17"/>
  <c r="L122" i="17"/>
  <c r="H122" i="17"/>
  <c r="D122" i="17"/>
  <c r="H41" i="17"/>
  <c r="I60" i="17"/>
  <c r="M68" i="17"/>
  <c r="D68" i="17"/>
  <c r="D61" i="17"/>
  <c r="D121" i="17" s="1"/>
  <c r="I80" i="17"/>
  <c r="D88" i="17"/>
  <c r="L81" i="17"/>
  <c r="H108" i="17"/>
  <c r="H101" i="17"/>
  <c r="G81" i="17"/>
  <c r="C20" i="17"/>
  <c r="C51" i="17" s="1"/>
  <c r="I40" i="17"/>
  <c r="N127" i="17"/>
  <c r="J127" i="17"/>
  <c r="F127" i="17"/>
  <c r="O126" i="17"/>
  <c r="K126" i="17"/>
  <c r="G126" i="17"/>
  <c r="C126" i="17"/>
  <c r="L125" i="17"/>
  <c r="H125" i="17"/>
  <c r="D125" i="17"/>
  <c r="M124" i="17"/>
  <c r="I124" i="17"/>
  <c r="E124" i="17"/>
  <c r="N123" i="17"/>
  <c r="J123" i="17"/>
  <c r="F123" i="17"/>
  <c r="O122" i="17"/>
  <c r="K122" i="17"/>
  <c r="G122" i="17"/>
  <c r="C122" i="17"/>
  <c r="D41" i="17"/>
  <c r="E60" i="17"/>
  <c r="L68" i="17"/>
  <c r="C61" i="17"/>
  <c r="E80" i="17"/>
  <c r="M88" i="17"/>
  <c r="H81" i="17"/>
  <c r="E108" i="17"/>
  <c r="D30" i="17"/>
  <c r="D29" i="17"/>
  <c r="D27" i="17"/>
  <c r="D28" i="17"/>
  <c r="M128" i="17"/>
  <c r="M71" i="17"/>
  <c r="E71" i="17"/>
  <c r="C71" i="17"/>
  <c r="N60" i="17"/>
  <c r="F60" i="17"/>
  <c r="K61" i="17"/>
  <c r="M91" i="17"/>
  <c r="E91" i="17"/>
  <c r="J100" i="17"/>
  <c r="F111" i="17"/>
  <c r="O101" i="17"/>
  <c r="G101" i="17"/>
  <c r="O100" i="17"/>
  <c r="O80" i="17"/>
  <c r="O60" i="17"/>
  <c r="O40" i="17"/>
  <c r="K100" i="17"/>
  <c r="K80" i="17"/>
  <c r="K60" i="17"/>
  <c r="K40" i="17"/>
  <c r="G100" i="17"/>
  <c r="G80" i="17"/>
  <c r="G60" i="17"/>
  <c r="G40" i="17"/>
  <c r="G20" i="17"/>
  <c r="O20" i="17"/>
  <c r="J40" i="17"/>
  <c r="F51" i="17"/>
  <c r="O41" i="17"/>
  <c r="G41" i="17"/>
  <c r="H68" i="17"/>
  <c r="H128" i="17" s="1"/>
  <c r="N80" i="17"/>
  <c r="F80" i="17"/>
  <c r="K81" i="17"/>
  <c r="C81" i="17"/>
  <c r="E111" i="17"/>
  <c r="L108" i="17"/>
  <c r="D108" i="17"/>
  <c r="K91" i="17"/>
  <c r="K71" i="17"/>
  <c r="K51" i="17"/>
  <c r="D91" i="17"/>
  <c r="D71" i="17"/>
  <c r="D51" i="17"/>
  <c r="C108" i="17"/>
  <c r="C88" i="17"/>
  <c r="C68" i="17"/>
  <c r="C48" i="17"/>
  <c r="D48" i="17"/>
  <c r="F100" i="17"/>
  <c r="C40" i="17"/>
  <c r="L40" i="17"/>
  <c r="H40" i="17"/>
  <c r="D40" i="17"/>
  <c r="O48" i="17"/>
  <c r="K48" i="17"/>
  <c r="G48" i="17"/>
  <c r="N41" i="17"/>
  <c r="J41" i="17"/>
  <c r="F41" i="17"/>
  <c r="C60" i="17"/>
  <c r="L60" i="17"/>
  <c r="H60" i="17"/>
  <c r="D60" i="17"/>
  <c r="O68" i="17"/>
  <c r="K68" i="17"/>
  <c r="G68" i="17"/>
  <c r="N61" i="17"/>
  <c r="J61" i="17"/>
  <c r="F61" i="17"/>
  <c r="C80" i="17"/>
  <c r="L80" i="17"/>
  <c r="H80" i="17"/>
  <c r="D80" i="17"/>
  <c r="O88" i="17"/>
  <c r="K88" i="17"/>
  <c r="G88" i="17"/>
  <c r="N81" i="17"/>
  <c r="J81" i="17"/>
  <c r="F81" i="17"/>
  <c r="C100" i="17"/>
  <c r="N48" i="17"/>
  <c r="J48" i="17"/>
  <c r="F48" i="17"/>
  <c r="M41" i="17"/>
  <c r="I41" i="17"/>
  <c r="E41" i="17"/>
  <c r="N68" i="17"/>
  <c r="J68" i="17"/>
  <c r="F68" i="17"/>
  <c r="M61" i="17"/>
  <c r="I61" i="17"/>
  <c r="E61" i="17"/>
  <c r="N88" i="17"/>
  <c r="J88" i="17"/>
  <c r="F88" i="17"/>
  <c r="M81" i="17"/>
  <c r="I81" i="17"/>
  <c r="E81" i="17"/>
  <c r="H20" i="17"/>
  <c r="L20" i="17"/>
  <c r="N20" i="17"/>
  <c r="J20" i="17"/>
  <c r="E128" i="17" l="1"/>
  <c r="C121" i="17"/>
  <c r="I128" i="17"/>
  <c r="F120" i="17"/>
  <c r="I120" i="17"/>
  <c r="M111" i="17"/>
  <c r="L121" i="17"/>
  <c r="C91" i="17"/>
  <c r="E120" i="17"/>
  <c r="L128" i="17"/>
  <c r="C111" i="17"/>
  <c r="I91" i="17"/>
  <c r="I111" i="17"/>
  <c r="I71" i="17"/>
  <c r="I51" i="17"/>
  <c r="H121" i="17"/>
  <c r="M120" i="17"/>
  <c r="M131" i="17"/>
  <c r="C128" i="17"/>
  <c r="D131" i="17"/>
  <c r="K131" i="17"/>
  <c r="F131" i="17"/>
  <c r="G120" i="17"/>
  <c r="K120" i="17"/>
  <c r="O120" i="17"/>
  <c r="E131" i="17"/>
  <c r="N120" i="17"/>
  <c r="K121" i="17"/>
  <c r="J120" i="17"/>
  <c r="H111" i="17"/>
  <c r="H91" i="17"/>
  <c r="H71" i="17"/>
  <c r="H51" i="17"/>
  <c r="L120" i="17"/>
  <c r="N71" i="17"/>
  <c r="N51" i="17"/>
  <c r="N111" i="17"/>
  <c r="N91" i="17"/>
  <c r="I121" i="17"/>
  <c r="N128" i="17"/>
  <c r="N121" i="17"/>
  <c r="D120" i="17"/>
  <c r="G121" i="17"/>
  <c r="E31" i="17"/>
  <c r="O111" i="17"/>
  <c r="O91" i="17"/>
  <c r="O71" i="17"/>
  <c r="O51" i="17"/>
  <c r="E28" i="17"/>
  <c r="E27" i="17"/>
  <c r="E29" i="17"/>
  <c r="E30" i="17"/>
  <c r="F128" i="17"/>
  <c r="K128" i="17"/>
  <c r="J111" i="17"/>
  <c r="J91" i="17"/>
  <c r="J71" i="17"/>
  <c r="J51" i="17"/>
  <c r="L111" i="17"/>
  <c r="L91" i="17"/>
  <c r="L71" i="17"/>
  <c r="L51" i="17"/>
  <c r="M121" i="17"/>
  <c r="G128" i="17"/>
  <c r="H120" i="17"/>
  <c r="D128" i="17"/>
  <c r="O121" i="17"/>
  <c r="G111" i="17"/>
  <c r="G91" i="17"/>
  <c r="G71" i="17"/>
  <c r="G51" i="17"/>
  <c r="F121" i="17"/>
  <c r="E121" i="17"/>
  <c r="J128" i="17"/>
  <c r="J121" i="17"/>
  <c r="O128" i="17"/>
  <c r="C120" i="17"/>
  <c r="C131" i="17" l="1"/>
  <c r="I131" i="17"/>
  <c r="L131" i="17"/>
  <c r="J131" i="17"/>
  <c r="H131" i="17"/>
  <c r="G131" i="17"/>
  <c r="O131" i="17"/>
  <c r="N131" i="17"/>
  <c r="H12" i="20" l="1"/>
  <c r="G11" i="20"/>
  <c r="F11" i="20"/>
  <c r="E11" i="20"/>
  <c r="G8" i="20"/>
  <c r="G5" i="20"/>
  <c r="E5" i="20"/>
  <c r="G6" i="20" l="1"/>
  <c r="G7" i="20"/>
  <c r="G9" i="20" l="1"/>
  <c r="E7" i="20" l="1"/>
  <c r="E6" i="20"/>
  <c r="F6" i="20"/>
  <c r="H6" i="20" s="1"/>
  <c r="F7" i="20"/>
  <c r="H7" i="20" s="1"/>
  <c r="F5" i="20"/>
  <c r="E8" i="20"/>
  <c r="F8" i="20" l="1"/>
  <c r="H8" i="20" s="1"/>
  <c r="E9" i="20"/>
  <c r="H5" i="20"/>
  <c r="F9" i="20" l="1"/>
  <c r="H9" i="20" s="1"/>
  <c r="J6" i="20" l="1"/>
  <c r="J8" i="20"/>
  <c r="J7" i="20"/>
  <c r="J5" i="20"/>
  <c r="H11" i="20"/>
  <c r="BZ68" i="19" l="1"/>
  <c r="BK68" i="19"/>
  <c r="AU68" i="19"/>
  <c r="AF68" i="19"/>
  <c r="Q68" i="19"/>
  <c r="BZ48" i="19"/>
  <c r="BK48" i="19"/>
  <c r="AU48" i="19"/>
  <c r="AF48" i="19"/>
  <c r="Q48" i="19"/>
  <c r="B48" i="19"/>
  <c r="BZ28" i="19"/>
  <c r="BK28" i="19"/>
  <c r="AU28" i="19"/>
  <c r="AF28" i="19"/>
  <c r="Q28" i="19"/>
  <c r="B28" i="19"/>
  <c r="BZ8" i="19"/>
  <c r="BK8" i="19"/>
  <c r="AU8" i="19"/>
  <c r="AF8" i="19"/>
  <c r="Q8" i="19"/>
  <c r="Q118" i="17"/>
  <c r="Q98" i="17"/>
  <c r="Q78" i="17"/>
  <c r="Q58" i="17"/>
  <c r="Q38" i="17"/>
  <c r="AF38" i="17"/>
  <c r="AF58" i="17"/>
  <c r="AF78" i="17"/>
  <c r="AF98" i="17"/>
  <c r="AF118" i="17"/>
  <c r="AU118" i="17"/>
  <c r="AU98" i="17"/>
  <c r="AU78" i="17"/>
  <c r="AU58" i="17"/>
  <c r="AU38" i="17"/>
  <c r="BK38" i="17"/>
  <c r="BK58" i="17"/>
  <c r="BK78" i="17"/>
  <c r="BK98" i="17"/>
  <c r="BK118" i="17"/>
  <c r="BZ118" i="17"/>
  <c r="BZ98" i="17"/>
  <c r="BZ78" i="17"/>
  <c r="BZ58" i="17"/>
  <c r="BZ38" i="17"/>
  <c r="BZ7" i="17"/>
  <c r="BK7" i="17"/>
  <c r="AU7" i="17"/>
  <c r="AF7" i="17"/>
  <c r="Q7" i="17"/>
  <c r="B118" i="17"/>
  <c r="B78" i="17"/>
  <c r="B58" i="17"/>
  <c r="B38" i="17"/>
  <c r="T21" i="12" l="1"/>
  <c r="T23" i="12" s="1"/>
  <c r="T25" i="12" s="1"/>
  <c r="S21" i="12"/>
  <c r="S23" i="12" s="1"/>
  <c r="S25" i="12" s="1"/>
  <c r="R21" i="12"/>
  <c r="R23" i="12" s="1"/>
  <c r="R25" i="12" s="1"/>
  <c r="Q21" i="12"/>
  <c r="Q23" i="12" s="1"/>
  <c r="Q25" i="12" s="1"/>
  <c r="P21" i="12"/>
  <c r="P23" i="12" s="1"/>
  <c r="P25" i="12" s="1"/>
  <c r="O21" i="12"/>
  <c r="O23" i="12" s="1"/>
  <c r="O25" i="12" s="1"/>
  <c r="N21" i="12"/>
  <c r="N23" i="12" s="1"/>
  <c r="N25" i="12" s="1"/>
  <c r="M21" i="12"/>
  <c r="M23" i="12" s="1"/>
  <c r="M25" i="12" s="1"/>
  <c r="L21" i="12"/>
  <c r="L23" i="12" s="1"/>
  <c r="L25" i="12" s="1"/>
  <c r="K21" i="12"/>
  <c r="K23" i="12" s="1"/>
  <c r="K25" i="12" s="1"/>
  <c r="J21" i="12"/>
  <c r="J23" i="12" s="1"/>
  <c r="J25" i="12" s="1"/>
  <c r="I21" i="12"/>
  <c r="I23" i="12" s="1"/>
  <c r="I25" i="12" s="1"/>
  <c r="H21" i="12"/>
  <c r="H23" i="12" s="1"/>
  <c r="H25" i="12" s="1"/>
  <c r="G21" i="12"/>
  <c r="G23" i="12" s="1"/>
  <c r="G25" i="12" s="1"/>
  <c r="F21" i="12"/>
  <c r="F23" i="12" s="1"/>
  <c r="F25" i="12" s="1"/>
  <c r="E21" i="12"/>
  <c r="E23" i="12" s="1"/>
  <c r="E25" i="12" s="1"/>
  <c r="D21" i="12"/>
  <c r="D23" i="12" s="1"/>
  <c r="D25" i="12" s="1"/>
</calcChain>
</file>

<file path=xl/sharedStrings.xml><?xml version="1.0" encoding="utf-8"?>
<sst xmlns="http://schemas.openxmlformats.org/spreadsheetml/2006/main" count="3735" uniqueCount="470">
  <si>
    <t>Driftsart</t>
  </si>
  <si>
    <t>Man- fredag</t>
  </si>
  <si>
    <t>Man-tor</t>
  </si>
  <si>
    <t>Søndag</t>
  </si>
  <si>
    <t>Totalt</t>
  </si>
  <si>
    <t>06-10</t>
  </si>
  <si>
    <t>10-14</t>
  </si>
  <si>
    <t>14-18</t>
  </si>
  <si>
    <t>18-24</t>
  </si>
  <si>
    <t>06-18</t>
  </si>
  <si>
    <t>Vest</t>
  </si>
  <si>
    <t>Båt</t>
  </si>
  <si>
    <t>Regionbuss</t>
  </si>
  <si>
    <t>Båt Akershus</t>
  </si>
  <si>
    <t>Linje</t>
  </si>
  <si>
    <t>18-22</t>
  </si>
  <si>
    <t>22-06</t>
  </si>
  <si>
    <t>24-06</t>
  </si>
  <si>
    <t>Fredag (og natt til lørdag)</t>
  </si>
  <si>
    <t>Lørdag (og natt til søndag)</t>
  </si>
  <si>
    <t>22-23</t>
  </si>
  <si>
    <t>23-24</t>
  </si>
  <si>
    <t>24-01</t>
  </si>
  <si>
    <t>01-02</t>
  </si>
  <si>
    <t>02-03</t>
  </si>
  <si>
    <t>03-04</t>
  </si>
  <si>
    <t>04-05</t>
  </si>
  <si>
    <t>05-06</t>
  </si>
  <si>
    <t>Brugata</t>
  </si>
  <si>
    <t>Totalt påstigende</t>
  </si>
  <si>
    <t>Søn - tors</t>
  </si>
  <si>
    <t>24 - 06</t>
  </si>
  <si>
    <t>Lukket kontroll</t>
  </si>
  <si>
    <t>31E</t>
  </si>
  <si>
    <t>36E</t>
  </si>
  <si>
    <t>56B</t>
  </si>
  <si>
    <t>64B</t>
  </si>
  <si>
    <t>69B</t>
  </si>
  <si>
    <t>72B</t>
  </si>
  <si>
    <t>72C</t>
  </si>
  <si>
    <t>77B</t>
  </si>
  <si>
    <t>80E</t>
  </si>
  <si>
    <t>82E</t>
  </si>
  <si>
    <t>84E</t>
  </si>
  <si>
    <t>N12</t>
  </si>
  <si>
    <t>N18</t>
  </si>
  <si>
    <t>N2</t>
  </si>
  <si>
    <t>N3</t>
  </si>
  <si>
    <t>N30</t>
  </si>
  <si>
    <t>N32</t>
  </si>
  <si>
    <t>N4</t>
  </si>
  <si>
    <t>N5</t>
  </si>
  <si>
    <t>N63</t>
  </si>
  <si>
    <t>N70</t>
  </si>
  <si>
    <t>N81</t>
  </si>
  <si>
    <t>N83</t>
  </si>
  <si>
    <t>%-andel</t>
  </si>
  <si>
    <t>22 - 06</t>
  </si>
  <si>
    <t>Fre</t>
  </si>
  <si>
    <t>Man-tor (+ natt til fredag/mandag)</t>
  </si>
  <si>
    <t>Sagene</t>
  </si>
  <si>
    <t>Arkitekt Rivertz plass</t>
  </si>
  <si>
    <t>Evald Ryghs gate</t>
  </si>
  <si>
    <t>Alexander Kiellands plass</t>
  </si>
  <si>
    <t>Telthusbakken</t>
  </si>
  <si>
    <t>Møllerveien</t>
  </si>
  <si>
    <t>Jernbanetorget</t>
  </si>
  <si>
    <t>Retning mot sentrum</t>
  </si>
  <si>
    <t>Linje 34</t>
  </si>
  <si>
    <t>Linje 54</t>
  </si>
  <si>
    <t>Jakob kirke</t>
  </si>
  <si>
    <t>Retning fra sentrum</t>
  </si>
  <si>
    <t xml:space="preserve">Linje/avgang </t>
  </si>
  <si>
    <t>Linje/avgang</t>
  </si>
  <si>
    <t>Antall passjerer om bord, per avgang (gjennomsnitt man - fredag, 14. til 18. oktober 2013)</t>
  </si>
  <si>
    <t>Periode:</t>
  </si>
  <si>
    <t>September 2013</t>
  </si>
  <si>
    <t>Fylke:</t>
  </si>
  <si>
    <t>Gjennomsnitt påstigende</t>
  </si>
  <si>
    <t/>
  </si>
  <si>
    <t>OSLO</t>
  </si>
  <si>
    <t>Totalsum</t>
  </si>
  <si>
    <t>Driftsart:</t>
  </si>
  <si>
    <t>Stoppesteder med flest påstigende:</t>
  </si>
  <si>
    <t>BUSS</t>
  </si>
  <si>
    <t>Linjer:</t>
  </si>
  <si>
    <t>31,37 og N2-N83</t>
  </si>
  <si>
    <t>Sum</t>
  </si>
  <si>
    <t>Øvrige stoppesteder</t>
  </si>
  <si>
    <t>Nationaltheatret (mot vest)</t>
  </si>
  <si>
    <t>Nationaltheatret (mot øst)</t>
  </si>
  <si>
    <t>Brugata (mot øst)</t>
  </si>
  <si>
    <t>Jernbanetorget (ved Oslo S mot vest)</t>
  </si>
  <si>
    <t>Jernbanetorget (ved Oslo S mot øst)</t>
  </si>
  <si>
    <t>Jernbanetorget (ved Oslo City mot øst)</t>
  </si>
  <si>
    <t>Jernbanetorget (ved Oslo City mot vest)</t>
  </si>
  <si>
    <t>Solli (mot øst)</t>
  </si>
  <si>
    <t>Wessels plass (mot øst)</t>
  </si>
  <si>
    <t>Brugata (mot vest)</t>
  </si>
  <si>
    <t>Tøyengata (mot øst)</t>
  </si>
  <si>
    <t>Arne Garborgs pl (fra sentrum)</t>
  </si>
  <si>
    <t>Hausmanns gate (mot øst)</t>
  </si>
  <si>
    <t>Carl Berners plass (Tr.h.v fra sentrum)</t>
  </si>
  <si>
    <t>Heimdalsgata (mot øst)</t>
  </si>
  <si>
    <t>Natt til lørdag</t>
  </si>
  <si>
    <t>Natt til søndag</t>
  </si>
  <si>
    <t>Bybuss</t>
  </si>
  <si>
    <t>Totalt antall kontrollerte</t>
  </si>
  <si>
    <t>Datagrunnlag</t>
  </si>
  <si>
    <t>Oversikt over antall påstigende per time, for de 15 viktigste holdeplassene, natt til lørdag og natt til søndag</t>
  </si>
  <si>
    <t>Kan vi legge inn antall avganger?</t>
  </si>
  <si>
    <t>Delmarkeds-område</t>
  </si>
  <si>
    <t>10-15</t>
  </si>
  <si>
    <t>15-18</t>
  </si>
  <si>
    <t>Indre by</t>
  </si>
  <si>
    <t>Nordøst 1</t>
  </si>
  <si>
    <t>Nordøst 2</t>
  </si>
  <si>
    <t>Nordøst 3</t>
  </si>
  <si>
    <t>Nordøst 4</t>
  </si>
  <si>
    <t>Sør 1</t>
  </si>
  <si>
    <t>Sør 2</t>
  </si>
  <si>
    <t>Sør 3</t>
  </si>
  <si>
    <t>Vest 1</t>
  </si>
  <si>
    <t>Vest 2</t>
  </si>
  <si>
    <t>Vest 3</t>
  </si>
  <si>
    <t>Total</t>
  </si>
  <si>
    <t>Linjenummer</t>
  </si>
  <si>
    <t>Kategori (Ruter.no)</t>
  </si>
  <si>
    <t>Fra</t>
  </si>
  <si>
    <t>Til</t>
  </si>
  <si>
    <t>Ansvarlig markedsområde</t>
  </si>
  <si>
    <t>Kontraktstilhørighet</t>
  </si>
  <si>
    <t>Operatør</t>
  </si>
  <si>
    <t>Bybuss i Oslo</t>
  </si>
  <si>
    <t>Skøyen</t>
  </si>
  <si>
    <t>Galgeberg</t>
  </si>
  <si>
    <t>Oslo Indre By</t>
  </si>
  <si>
    <t>Unibuss AS</t>
  </si>
  <si>
    <t>Tjuvholmen</t>
  </si>
  <si>
    <t>Helsfyr T</t>
  </si>
  <si>
    <t>Lysaker</t>
  </si>
  <si>
    <t>Simensbråten</t>
  </si>
  <si>
    <t>Østensjø</t>
  </si>
  <si>
    <t>Fornebu Vest</t>
  </si>
  <si>
    <t>Brynseng T</t>
  </si>
  <si>
    <t>Fornebu  vest</t>
  </si>
  <si>
    <t>Bygdøy</t>
  </si>
  <si>
    <t>Nydalen</t>
  </si>
  <si>
    <t>Oslo vest</t>
  </si>
  <si>
    <t>Nobina Norge AS</t>
  </si>
  <si>
    <t>Snarøya</t>
  </si>
  <si>
    <t>Grorud</t>
  </si>
  <si>
    <t>Tåsen</t>
  </si>
  <si>
    <t>Ekeberg Hageby</t>
  </si>
  <si>
    <t>Nydalen T</t>
  </si>
  <si>
    <t xml:space="preserve">Helsfyr </t>
  </si>
  <si>
    <t>Kjelsås stasjon</t>
  </si>
  <si>
    <t>Vippetangen</t>
  </si>
  <si>
    <t>Tonsenhagen</t>
  </si>
  <si>
    <t>Oslo nordøst (Kjelsås og Groruddalen)</t>
  </si>
  <si>
    <t>Norgesbuss AS</t>
  </si>
  <si>
    <t>Fornebu</t>
  </si>
  <si>
    <t>B1</t>
  </si>
  <si>
    <t>Aker brygge</t>
  </si>
  <si>
    <t>Øyene</t>
  </si>
  <si>
    <t>Oslo Fergene</t>
  </si>
  <si>
    <t>Oslo-Fergene AS</t>
  </si>
  <si>
    <t>B2</t>
  </si>
  <si>
    <t>B3</t>
  </si>
  <si>
    <t>B4</t>
  </si>
  <si>
    <t>Langøyene</t>
  </si>
  <si>
    <t>Natt- og morgenbuss i Oslo</t>
  </si>
  <si>
    <t>Majorstuen</t>
  </si>
  <si>
    <t>Lørenskog stasjon</t>
  </si>
  <si>
    <t>Nordøst</t>
  </si>
  <si>
    <t>Oslo Linje 25</t>
  </si>
  <si>
    <t>Filipstad</t>
  </si>
  <si>
    <t>Ellingsrudåsen T</t>
  </si>
  <si>
    <t>Tveita T via Bjerke</t>
  </si>
  <si>
    <t>Grorud T</t>
  </si>
  <si>
    <t>Ammerud ring</t>
  </si>
  <si>
    <t>romsås ring</t>
  </si>
  <si>
    <t>furuset T</t>
  </si>
  <si>
    <t>Stovner T via smedstua</t>
  </si>
  <si>
    <t>Økern T</t>
  </si>
  <si>
    <t>Lørenskog sentrum</t>
  </si>
  <si>
    <t>Grorud T via Alfaset</t>
  </si>
  <si>
    <t>Tveita T</t>
  </si>
  <si>
    <t>Lutvann</t>
  </si>
  <si>
    <t>Buss på Romerike</t>
  </si>
  <si>
    <t>Kjeller</t>
  </si>
  <si>
    <t>Oslo bussterminal</t>
  </si>
  <si>
    <t>Lillestrøm - ordinær</t>
  </si>
  <si>
    <t>Lillestrøm</t>
  </si>
  <si>
    <t>Gullhaug</t>
  </si>
  <si>
    <t>Blindern</t>
  </si>
  <si>
    <t>Blystadlia</t>
  </si>
  <si>
    <t>Vallerudtoppen</t>
  </si>
  <si>
    <t>Garderåsen</t>
  </si>
  <si>
    <t>Fjerdingby</t>
  </si>
  <si>
    <t>Oslo bussterminal ekspress</t>
  </si>
  <si>
    <t>Branderud</t>
  </si>
  <si>
    <t>Skedsmokorset</t>
  </si>
  <si>
    <t>Vardefjellet</t>
  </si>
  <si>
    <t>Kløfta</t>
  </si>
  <si>
    <t>Helsfyr</t>
  </si>
  <si>
    <t>Sørumsand</t>
  </si>
  <si>
    <t>Orredalen</t>
  </si>
  <si>
    <t>Strømmen</t>
  </si>
  <si>
    <t>Rotnes</t>
  </si>
  <si>
    <t>Nittedal ordinær 2016</t>
  </si>
  <si>
    <t>Norgesbuss Nittedal</t>
  </si>
  <si>
    <t>Kongskog/Hellerudhaugen</t>
  </si>
  <si>
    <t>Nittedal stasjon</t>
  </si>
  <si>
    <t>Skillebekk</t>
  </si>
  <si>
    <t>Slattum</t>
  </si>
  <si>
    <t>Dam</t>
  </si>
  <si>
    <t>Oslo lufthavn</t>
  </si>
  <si>
    <t>Oslo</t>
  </si>
  <si>
    <t>Nannestad - ordinær</t>
  </si>
  <si>
    <t>Nitteberg</t>
  </si>
  <si>
    <t>Ask terminal</t>
  </si>
  <si>
    <t>Nannestad</t>
  </si>
  <si>
    <t>Nesåsen</t>
  </si>
  <si>
    <t>Ahus</t>
  </si>
  <si>
    <t>Maura</t>
  </si>
  <si>
    <t>Jessheim</t>
  </si>
  <si>
    <t>Vestvollen</t>
  </si>
  <si>
    <t>Olavsgaard</t>
  </si>
  <si>
    <t>Asker</t>
  </si>
  <si>
    <t>Eidsvoll</t>
  </si>
  <si>
    <t>Eidsvoll - ordinær</t>
  </si>
  <si>
    <t>Nettbuss AS</t>
  </si>
  <si>
    <t>Årnes</t>
  </si>
  <si>
    <t>Gullverket</t>
  </si>
  <si>
    <t>Hurdal</t>
  </si>
  <si>
    <t>Eidsvoll verk</t>
  </si>
  <si>
    <t>Jessheim/Nannestad</t>
  </si>
  <si>
    <t>Eidsvoll - skole</t>
  </si>
  <si>
    <t>Årnes - Gardermoen 2016</t>
  </si>
  <si>
    <t>Dysterud</t>
  </si>
  <si>
    <t>Årnes - ordinær</t>
  </si>
  <si>
    <t>Auli</t>
  </si>
  <si>
    <t>Rånåsfoss</t>
  </si>
  <si>
    <t>Herbergåsen</t>
  </si>
  <si>
    <t>Bjørkelangen</t>
  </si>
  <si>
    <t>Bjørkelangen - ordinær</t>
  </si>
  <si>
    <t>Hemnes</t>
  </si>
  <si>
    <t>Trøgstad</t>
  </si>
  <si>
    <t>370A</t>
  </si>
  <si>
    <t>Sørumsand via Blaker</t>
  </si>
  <si>
    <t>370B</t>
  </si>
  <si>
    <t>390E</t>
  </si>
  <si>
    <t>400E</t>
  </si>
  <si>
    <t>470E</t>
  </si>
  <si>
    <t>Eidslia</t>
  </si>
  <si>
    <t>480E</t>
  </si>
  <si>
    <t>490E</t>
  </si>
  <si>
    <t>61A</t>
  </si>
  <si>
    <t>Solfjellet</t>
  </si>
  <si>
    <t>61B</t>
  </si>
  <si>
    <t>Bøler T</t>
  </si>
  <si>
    <t>61C</t>
  </si>
  <si>
    <t>Teisen</t>
  </si>
  <si>
    <t>Oslo syd</t>
  </si>
  <si>
    <t>64A</t>
  </si>
  <si>
    <t>Furuset T</t>
  </si>
  <si>
    <t>Stovner T via Høybråten</t>
  </si>
  <si>
    <t>Stovner T  via haugenstua</t>
  </si>
  <si>
    <t>Tveita ring</t>
  </si>
  <si>
    <t>N100</t>
  </si>
  <si>
    <t>N110</t>
  </si>
  <si>
    <t>Østerås T</t>
  </si>
  <si>
    <t>N380</t>
  </si>
  <si>
    <t>N390</t>
  </si>
  <si>
    <t>N400</t>
  </si>
  <si>
    <t>Eltonåsen</t>
  </si>
  <si>
    <t>Vestli T</t>
  </si>
  <si>
    <t>Romsås ring</t>
  </si>
  <si>
    <t>Rådhuset</t>
  </si>
  <si>
    <t>Skullerud T</t>
  </si>
  <si>
    <t>Sør</t>
  </si>
  <si>
    <t>Mortensrud T</t>
  </si>
  <si>
    <t>Hauketo stasjon</t>
  </si>
  <si>
    <t>Holmlia stasjon</t>
  </si>
  <si>
    <t>Bjørndal</t>
  </si>
  <si>
    <t>Åsbråten</t>
  </si>
  <si>
    <t>Fløysbonn</t>
  </si>
  <si>
    <t>Tårnåsen</t>
  </si>
  <si>
    <t xml:space="preserve">Jernbanetorget </t>
  </si>
  <si>
    <t>Ulvøya</t>
  </si>
  <si>
    <t>Kolbotn</t>
  </si>
  <si>
    <t>Svartskog/Ingierstrand</t>
  </si>
  <si>
    <t>Vevelstad stasjon</t>
  </si>
  <si>
    <t>Buss i Follo</t>
  </si>
  <si>
    <t>Enebakk</t>
  </si>
  <si>
    <t>Enebakk - ordinær</t>
  </si>
  <si>
    <t>Drøbak</t>
  </si>
  <si>
    <t>Drøbak ordinær</t>
  </si>
  <si>
    <t>Norgesbuss Drøbak</t>
  </si>
  <si>
    <t>Klommestein</t>
  </si>
  <si>
    <t>Frogn vgs</t>
  </si>
  <si>
    <t>Elle</t>
  </si>
  <si>
    <t>Dyrløkke</t>
  </si>
  <si>
    <t>Minibuss 24/7</t>
  </si>
  <si>
    <t>Bøleråsen</t>
  </si>
  <si>
    <t>Ski ordinær</t>
  </si>
  <si>
    <t>Greverud</t>
  </si>
  <si>
    <t>Ski stasjon</t>
  </si>
  <si>
    <t>Ryen T</t>
  </si>
  <si>
    <t>Siggerud</t>
  </si>
  <si>
    <t>Vinterbro</t>
  </si>
  <si>
    <t>TusenFryd</t>
  </si>
  <si>
    <t>Hebekk</t>
  </si>
  <si>
    <t>Kråkstad</t>
  </si>
  <si>
    <t>Ellingsrudlia</t>
  </si>
  <si>
    <t>Pepperstad</t>
  </si>
  <si>
    <t>Vestby stasjon</t>
  </si>
  <si>
    <t>Vestby ordinær</t>
  </si>
  <si>
    <t>Garder</t>
  </si>
  <si>
    <t>Ås stasjon</t>
  </si>
  <si>
    <t>Dyster/Eldor</t>
  </si>
  <si>
    <t>Moss</t>
  </si>
  <si>
    <t>Son</t>
  </si>
  <si>
    <t>Nesoddtangen</t>
  </si>
  <si>
    <t>Nesodden ordinær</t>
  </si>
  <si>
    <t>Myklerud</t>
  </si>
  <si>
    <t>Fagerstrand</t>
  </si>
  <si>
    <t>500E</t>
  </si>
  <si>
    <t>Oslo ekspress</t>
  </si>
  <si>
    <t>590E</t>
  </si>
  <si>
    <t>Vestby</t>
  </si>
  <si>
    <t>Ryen</t>
  </si>
  <si>
    <t>71A</t>
  </si>
  <si>
    <t>71B</t>
  </si>
  <si>
    <t>Seterbråten</t>
  </si>
  <si>
    <t>72A</t>
  </si>
  <si>
    <t>Dal</t>
  </si>
  <si>
    <t>Brenna</t>
  </si>
  <si>
    <t>Maikollen</t>
  </si>
  <si>
    <t>75A</t>
  </si>
  <si>
    <t>Nordstrand ring</t>
  </si>
  <si>
    <t>75B</t>
  </si>
  <si>
    <t>75C</t>
  </si>
  <si>
    <t>Lambertseter ring</t>
  </si>
  <si>
    <t>Asperudåsen</t>
  </si>
  <si>
    <t>77C</t>
  </si>
  <si>
    <t>Krummedike</t>
  </si>
  <si>
    <t>77X</t>
  </si>
  <si>
    <t>78A</t>
  </si>
  <si>
    <t>Østensjø ring</t>
  </si>
  <si>
    <t>78B</t>
  </si>
  <si>
    <t>Myrvoll stasjon</t>
  </si>
  <si>
    <t>B10</t>
  </si>
  <si>
    <t>Nesodden</t>
  </si>
  <si>
    <t>Norled</t>
  </si>
  <si>
    <t>B11</t>
  </si>
  <si>
    <t>B21</t>
  </si>
  <si>
    <t>Son (via Nesodden og Drøbak)</t>
  </si>
  <si>
    <t>B22</t>
  </si>
  <si>
    <t>Drøbak (via Vollen og Slemmestad)</t>
  </si>
  <si>
    <t>Bergkrystallen T</t>
  </si>
  <si>
    <t>N590</t>
  </si>
  <si>
    <t>Ski</t>
  </si>
  <si>
    <t>Voksen skog</t>
  </si>
  <si>
    <t>Kværnerbyen</t>
  </si>
  <si>
    <t>Sørkedalen</t>
  </si>
  <si>
    <t>Røa T</t>
  </si>
  <si>
    <t>Vestre Aker - oktober 2013</t>
  </si>
  <si>
    <t xml:space="preserve">Majorstuen </t>
  </si>
  <si>
    <t>Ullerntoppen</t>
  </si>
  <si>
    <t>Tryvann vinterpark</t>
  </si>
  <si>
    <t>Frognerseteren</t>
  </si>
  <si>
    <t>Maridalen</t>
  </si>
  <si>
    <t>Solemskogen</t>
  </si>
  <si>
    <t>Buss i Asker, Bærum, Røyken og Hurum</t>
  </si>
  <si>
    <t>Sandvika</t>
  </si>
  <si>
    <t>Bærum øst</t>
  </si>
  <si>
    <t>Norgesbuss Asker og Bærum</t>
  </si>
  <si>
    <t>Bekkestua</t>
  </si>
  <si>
    <t>Lommedalen</t>
  </si>
  <si>
    <t>Rykkinn</t>
  </si>
  <si>
    <t>Skui - ordinær</t>
  </si>
  <si>
    <t>Servicelinjer i Bærum</t>
  </si>
  <si>
    <t>Jong</t>
  </si>
  <si>
    <t>Tanum kirke</t>
  </si>
  <si>
    <t>skui</t>
  </si>
  <si>
    <t>Anbud 002-2008 (minibussl A&amp;Bærum)</t>
  </si>
  <si>
    <t>Gjettum</t>
  </si>
  <si>
    <t>Bykrysset</t>
  </si>
  <si>
    <t>Kolsås</t>
  </si>
  <si>
    <t>Østerås</t>
  </si>
  <si>
    <t>Fossum ring</t>
  </si>
  <si>
    <t>Skui</t>
  </si>
  <si>
    <t>Kattås</t>
  </si>
  <si>
    <t>Sætre</t>
  </si>
  <si>
    <t>Slemmestad - ordinær</t>
  </si>
  <si>
    <t>Røyken</t>
  </si>
  <si>
    <t>Ullevål Stadion</t>
  </si>
  <si>
    <t>Vøyen</t>
  </si>
  <si>
    <t>Rustadgrenda</t>
  </si>
  <si>
    <t>Borgen</t>
  </si>
  <si>
    <t>Heggedal</t>
  </si>
  <si>
    <t>Blakstad</t>
  </si>
  <si>
    <t>140E</t>
  </si>
  <si>
    <t>Hosle</t>
  </si>
  <si>
    <t>Nationaltheatret</t>
  </si>
  <si>
    <t>150E</t>
  </si>
  <si>
    <t>160E</t>
  </si>
  <si>
    <t>250E</t>
  </si>
  <si>
    <t>Slemmestad</t>
  </si>
  <si>
    <t>255E</t>
  </si>
  <si>
    <t>265E</t>
  </si>
  <si>
    <t>Nesøya</t>
  </si>
  <si>
    <t>Grefsenkollen</t>
  </si>
  <si>
    <t>B20</t>
  </si>
  <si>
    <t>N1</t>
  </si>
  <si>
    <t>N11</t>
  </si>
  <si>
    <t>Kjelsås</t>
  </si>
  <si>
    <t>N130</t>
  </si>
  <si>
    <t>N140</t>
  </si>
  <si>
    <t>N150</t>
  </si>
  <si>
    <t>N160</t>
  </si>
  <si>
    <t>Kringsjå</t>
  </si>
  <si>
    <t>N250</t>
  </si>
  <si>
    <t>Trikk</t>
  </si>
  <si>
    <t>T-bane</t>
  </si>
  <si>
    <t>Man- fre</t>
  </si>
  <si>
    <t>Lør</t>
  </si>
  <si>
    <t>Søn</t>
  </si>
  <si>
    <t>Kontrollomfang - fordeling på kontrolltyper per kontraktsområde</t>
  </si>
  <si>
    <t>Prinsipper for fordeling</t>
  </si>
  <si>
    <t>Uniformert vognkontroll</t>
  </si>
  <si>
    <t>- Avhengig av antatt andel betalende? Utgangspunkt ant passasjer og vekter opp/ned etter andel uten gyldig billett. Tabell til med antatt andel uten gyldig billett, og en tabell som angir utgangspunkt for fordeling av kontrollerte</t>
  </si>
  <si>
    <t>Sivil vognkontroll</t>
  </si>
  <si>
    <t>- Ift antall passasjerer</t>
  </si>
  <si>
    <t>- Individuell vurdering</t>
  </si>
  <si>
    <t>1) Innkontroll (uniformert)</t>
  </si>
  <si>
    <t>2) Uniformert vognkontroll</t>
  </si>
  <si>
    <t>3) Sivil vognkontroll</t>
  </si>
  <si>
    <t>4) Lukket kontroll</t>
  </si>
  <si>
    <t>Avvik:</t>
  </si>
  <si>
    <t>Hvilke avvik fra ønsket fordeling / bestilling kan ansees som vesentlige? Konsekvens av vesentlige avvik?</t>
  </si>
  <si>
    <t xml:space="preserve"> Båt</t>
  </si>
  <si>
    <t>Kontrollerte/påstigende</t>
  </si>
  <si>
    <t>Påstigende buss og båt - totalt 2018</t>
  </si>
  <si>
    <t>Tildelingskriterie? Hvordan sikre en jevn og god fordeling</t>
  </si>
  <si>
    <t>Estimat 2020</t>
  </si>
  <si>
    <t>Kontrakt</t>
  </si>
  <si>
    <t>Kontrakt Indre by (osv)</t>
  </si>
  <si>
    <t>APC</t>
  </si>
  <si>
    <t>APC per ukedag og time</t>
  </si>
  <si>
    <t>Anslått fordeling av påstigende per delmarkedsområder</t>
  </si>
  <si>
    <t>Oversikt over estimert antall påstignde per linje og tidsperiode - per uke (kontrakt Indr by)</t>
  </si>
  <si>
    <t xml:space="preserve">Sum </t>
  </si>
  <si>
    <t>Oversikt over estimert antall påstignde per linje og tidsperiode - per uke</t>
  </si>
  <si>
    <t>Kontrakt Indre by</t>
  </si>
  <si>
    <t>Kontrakt Nordøst</t>
  </si>
  <si>
    <t>Kontrakt Sør</t>
  </si>
  <si>
    <t>Kontrakt Vest</t>
  </si>
  <si>
    <t>Antall kontrollerte per Kontrakt</t>
  </si>
  <si>
    <t>Antall passasjerer - 2018 - per BK-kontrakt (indre by, nordøst, sør og vest)</t>
  </si>
  <si>
    <t>Priser- per kontrakt (indre by, nordøst, sør og vest)</t>
  </si>
  <si>
    <t xml:space="preserve"> </t>
  </si>
  <si>
    <t>Kontrollomfang - fordeling på kontrolltyper per kontrakt</t>
  </si>
  <si>
    <t>Innkontroll</t>
  </si>
  <si>
    <t>Av alle passasjerer</t>
  </si>
  <si>
    <t>Av kontrollerte</t>
  </si>
  <si>
    <t>Antall kontrollerte</t>
  </si>
  <si>
    <r>
      <t xml:space="preserve">Etter antall påstigende for de </t>
    </r>
    <r>
      <rPr>
        <u/>
        <sz val="12"/>
        <color theme="1"/>
        <rFont val="Calibri"/>
        <family val="2"/>
        <scheme val="minor"/>
      </rPr>
      <t>linjer</t>
    </r>
    <r>
      <rPr>
        <sz val="12"/>
        <color theme="1"/>
        <rFont val="Calibri"/>
        <family val="2"/>
        <scheme val="minor"/>
      </rPr>
      <t xml:space="preserve"> som inngår per kontrakt (regneeksempel er basert på 75 mill. påstigende per år for kontrakt "Indre by"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</si>
</sst>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\ %"/>
    <numFmt numFmtId="165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/>
      <diagonal/>
    </border>
    <border>
      <left style="medium">
        <color theme="2" tint="-0.249977111117893"/>
      </left>
      <right/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medium">
        <color theme="2" tint="-0.249977111117893"/>
      </left>
      <right style="medium">
        <color theme="2" tint="-0.249977111117893"/>
      </right>
      <top/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medium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medium">
        <color theme="2" tint="-0.249977111117893"/>
      </left>
      <right style="medium">
        <color theme="2" tint="-0.249977111117893"/>
      </right>
      <top style="thin">
        <color theme="2" tint="-0.249977111117893"/>
      </top>
      <bottom/>
      <diagonal/>
    </border>
    <border>
      <left style="medium">
        <color theme="2" tint="-0.249977111117893"/>
      </left>
      <right style="thin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 style="thin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5" fillId="2" borderId="2" xfId="2" quotePrefix="1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1" fillId="0" borderId="2" xfId="1" applyNumberForma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/>
    <xf numFmtId="0" fontId="2" fillId="0" borderId="0" xfId="0" applyFont="1"/>
    <xf numFmtId="0" fontId="8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1" fillId="0" borderId="0" xfId="1" applyNumberFormat="1" applyAlignment="1">
      <alignment horizontal="center" vertical="center"/>
    </xf>
    <xf numFmtId="3" fontId="0" fillId="0" borderId="0" xfId="0" applyNumberFormat="1"/>
    <xf numFmtId="0" fontId="5" fillId="0" borderId="0" xfId="2" applyFont="1" applyAlignment="1">
      <alignment horizontal="left" vertical="center" wrapText="1"/>
    </xf>
    <xf numFmtId="0" fontId="6" fillId="0" borderId="0" xfId="2" applyFont="1" applyAlignment="1">
      <alignment vertical="center" wrapText="1"/>
    </xf>
    <xf numFmtId="164" fontId="1" fillId="0" borderId="0" xfId="1" applyNumberFormat="1" applyAlignment="1">
      <alignment horizontal="center" vertical="center"/>
    </xf>
    <xf numFmtId="0" fontId="5" fillId="0" borderId="2" xfId="2" applyFont="1" applyBorder="1" applyAlignment="1">
      <alignment vertical="center" wrapText="1"/>
    </xf>
    <xf numFmtId="0" fontId="6" fillId="0" borderId="2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9" fontId="6" fillId="0" borderId="2" xfId="1" applyFont="1" applyBorder="1" applyAlignment="1">
      <alignment horizontal="center" vertical="center" wrapText="1"/>
    </xf>
    <xf numFmtId="3" fontId="2" fillId="0" borderId="0" xfId="1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9" fontId="0" fillId="0" borderId="0" xfId="0" applyNumberFormat="1"/>
    <xf numFmtId="21" fontId="0" fillId="0" borderId="2" xfId="0" applyNumberFormat="1" applyBorder="1" applyAlignment="1">
      <alignment horizontal="left" vertical="center"/>
    </xf>
    <xf numFmtId="17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0" borderId="11" xfId="0" applyBorder="1"/>
    <xf numFmtId="165" fontId="0" fillId="0" borderId="12" xfId="3" applyNumberFormat="1" applyFont="1" applyBorder="1"/>
    <xf numFmtId="165" fontId="0" fillId="0" borderId="11" xfId="3" applyNumberFormat="1" applyFont="1" applyBorder="1"/>
    <xf numFmtId="165" fontId="0" fillId="0" borderId="13" xfId="3" applyNumberFormat="1" applyFont="1" applyBorder="1"/>
    <xf numFmtId="165" fontId="0" fillId="3" borderId="14" xfId="3" applyNumberFormat="1" applyFont="1" applyFill="1" applyBorder="1"/>
    <xf numFmtId="0" fontId="0" fillId="0" borderId="7" xfId="0" applyBorder="1"/>
    <xf numFmtId="165" fontId="0" fillId="0" borderId="15" xfId="3" applyNumberFormat="1" applyFont="1" applyBorder="1"/>
    <xf numFmtId="165" fontId="0" fillId="0" borderId="7" xfId="3" applyNumberFormat="1" applyFont="1" applyBorder="1"/>
    <xf numFmtId="165" fontId="0" fillId="0" borderId="16" xfId="3" applyNumberFormat="1" applyFont="1" applyBorder="1"/>
    <xf numFmtId="165" fontId="0" fillId="3" borderId="17" xfId="3" applyNumberFormat="1" applyFont="1" applyFill="1" applyBorder="1"/>
    <xf numFmtId="0" fontId="0" fillId="0" borderId="18" xfId="0" applyBorder="1"/>
    <xf numFmtId="165" fontId="0" fillId="0" borderId="19" xfId="3" applyNumberFormat="1" applyFont="1" applyBorder="1"/>
    <xf numFmtId="165" fontId="0" fillId="0" borderId="18" xfId="3" applyNumberFormat="1" applyFont="1" applyBorder="1"/>
    <xf numFmtId="165" fontId="0" fillId="0" borderId="20" xfId="3" applyNumberFormat="1" applyFont="1" applyBorder="1"/>
    <xf numFmtId="165" fontId="0" fillId="3" borderId="21" xfId="3" applyNumberFormat="1" applyFont="1" applyFill="1" applyBorder="1"/>
    <xf numFmtId="0" fontId="0" fillId="3" borderId="22" xfId="0" applyFill="1" applyBorder="1"/>
    <xf numFmtId="165" fontId="0" fillId="3" borderId="23" xfId="3" applyNumberFormat="1" applyFont="1" applyFill="1" applyBorder="1"/>
    <xf numFmtId="0" fontId="0" fillId="0" borderId="9" xfId="0" applyBorder="1"/>
    <xf numFmtId="165" fontId="0" fillId="0" borderId="9" xfId="3" applyNumberFormat="1" applyFont="1" applyBorder="1"/>
    <xf numFmtId="165" fontId="0" fillId="3" borderId="24" xfId="3" applyNumberFormat="1" applyFont="1" applyFill="1" applyBorder="1"/>
    <xf numFmtId="165" fontId="0" fillId="3" borderId="25" xfId="3" applyNumberFormat="1" applyFont="1" applyFill="1" applyBorder="1"/>
    <xf numFmtId="0" fontId="0" fillId="3" borderId="0" xfId="0" applyFill="1"/>
    <xf numFmtId="9" fontId="0" fillId="0" borderId="0" xfId="1" applyFont="1"/>
    <xf numFmtId="0" fontId="2" fillId="3" borderId="10" xfId="0" applyFont="1" applyFill="1" applyBorder="1"/>
    <xf numFmtId="0" fontId="0" fillId="0" borderId="26" xfId="0" applyBorder="1"/>
    <xf numFmtId="0" fontId="2" fillId="3" borderId="11" xfId="0" applyFont="1" applyFill="1" applyBorder="1" applyAlignment="1">
      <alignment horizontal="center"/>
    </xf>
    <xf numFmtId="0" fontId="2" fillId="0" borderId="8" xfId="0" applyFont="1" applyBorder="1"/>
    <xf numFmtId="0" fontId="2" fillId="2" borderId="7" xfId="0" applyFont="1" applyFill="1" applyBorder="1" applyAlignment="1">
      <alignment horizontal="left"/>
    </xf>
    <xf numFmtId="0" fontId="5" fillId="0" borderId="2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2" fillId="2" borderId="11" xfId="0" applyFont="1" applyFill="1" applyBorder="1" applyAlignment="1">
      <alignment horizontal="left"/>
    </xf>
    <xf numFmtId="0" fontId="10" fillId="0" borderId="0" xfId="0" applyFont="1"/>
    <xf numFmtId="0" fontId="13" fillId="2" borderId="1" xfId="2" quotePrefix="1" applyFont="1" applyFill="1" applyBorder="1" applyAlignment="1">
      <alignment horizontal="center" vertical="center" wrapText="1"/>
    </xf>
    <xf numFmtId="16" fontId="13" fillId="2" borderId="1" xfId="2" quotePrefix="1" applyNumberFormat="1" applyFont="1" applyFill="1" applyBorder="1" applyAlignment="1">
      <alignment horizontal="center" vertical="center" wrapText="1"/>
    </xf>
    <xf numFmtId="0" fontId="13" fillId="2" borderId="29" xfId="2" quotePrefix="1" applyFont="1" applyFill="1" applyBorder="1" applyAlignment="1">
      <alignment horizontal="center" vertical="center" wrapText="1"/>
    </xf>
    <xf numFmtId="0" fontId="9" fillId="0" borderId="27" xfId="0" applyFont="1" applyBorder="1"/>
    <xf numFmtId="0" fontId="14" fillId="0" borderId="27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2" fillId="0" borderId="2" xfId="0" applyFont="1" applyBorder="1"/>
    <xf numFmtId="1" fontId="15" fillId="0" borderId="27" xfId="1" applyNumberFormat="1" applyFont="1" applyBorder="1" applyAlignment="1">
      <alignment horizontal="center" vertical="center"/>
    </xf>
    <xf numFmtId="1" fontId="15" fillId="0" borderId="30" xfId="1" applyNumberFormat="1" applyFont="1" applyBorder="1" applyAlignment="1">
      <alignment horizontal="center" vertical="center"/>
    </xf>
    <xf numFmtId="0" fontId="15" fillId="0" borderId="2" xfId="0" applyFont="1" applyBorder="1"/>
    <xf numFmtId="3" fontId="15" fillId="0" borderId="27" xfId="1" applyNumberFormat="1" applyFont="1" applyBorder="1" applyAlignment="1">
      <alignment horizontal="center" vertical="center"/>
    </xf>
    <xf numFmtId="3" fontId="15" fillId="0" borderId="30" xfId="1" applyNumberFormat="1" applyFont="1" applyBorder="1" applyAlignment="1">
      <alignment horizontal="center" vertical="center"/>
    </xf>
    <xf numFmtId="0" fontId="15" fillId="0" borderId="27" xfId="0" applyFont="1" applyBorder="1"/>
    <xf numFmtId="0" fontId="15" fillId="0" borderId="30" xfId="0" applyFont="1" applyBorder="1"/>
    <xf numFmtId="0" fontId="15" fillId="0" borderId="28" xfId="0" applyFont="1" applyBorder="1"/>
    <xf numFmtId="0" fontId="15" fillId="0" borderId="31" xfId="0" applyFont="1" applyBorder="1"/>
    <xf numFmtId="0" fontId="16" fillId="0" borderId="2" xfId="0" applyFont="1" applyBorder="1"/>
    <xf numFmtId="0" fontId="16" fillId="0" borderId="4" xfId="0" applyFont="1" applyBorder="1"/>
    <xf numFmtId="3" fontId="16" fillId="0" borderId="2" xfId="0" applyNumberFormat="1" applyFont="1" applyBorder="1"/>
    <xf numFmtId="0" fontId="1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quotePrefix="1" applyFont="1" applyFill="1"/>
    <xf numFmtId="0" fontId="0" fillId="2" borderId="0" xfId="0" applyFill="1"/>
    <xf numFmtId="0" fontId="0" fillId="0" borderId="0" xfId="0" quotePrefix="1"/>
    <xf numFmtId="0" fontId="2" fillId="2" borderId="2" xfId="0" applyFont="1" applyFill="1" applyBorder="1" applyAlignment="1">
      <alignment horizontal="center" vertical="center"/>
    </xf>
    <xf numFmtId="0" fontId="2" fillId="5" borderId="0" xfId="0" applyFont="1" applyFill="1"/>
    <xf numFmtId="0" fontId="0" fillId="5" borderId="0" xfId="0" applyFill="1"/>
    <xf numFmtId="0" fontId="0" fillId="5" borderId="0" xfId="0" quotePrefix="1" applyFill="1"/>
    <xf numFmtId="0" fontId="2" fillId="2" borderId="2" xfId="0" applyFont="1" applyFill="1" applyBorder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9" fillId="2" borderId="27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9" fontId="6" fillId="0" borderId="2" xfId="1" applyFont="1" applyFill="1" applyBorder="1" applyAlignment="1">
      <alignment horizontal="center" vertical="center" wrapText="1"/>
    </xf>
    <xf numFmtId="0" fontId="18" fillId="0" borderId="0" xfId="0" applyFont="1"/>
    <xf numFmtId="0" fontId="2" fillId="2" borderId="2" xfId="0" applyFont="1" applyFill="1" applyBorder="1" applyAlignment="1">
      <alignment horizontal="center" vertical="center" wrapText="1"/>
    </xf>
    <xf numFmtId="9" fontId="15" fillId="0" borderId="27" xfId="1" applyFont="1" applyBorder="1" applyAlignment="1">
      <alignment horizontal="center" vertical="center"/>
    </xf>
    <xf numFmtId="9" fontId="15" fillId="0" borderId="2" xfId="1" applyFont="1" applyBorder="1" applyAlignment="1">
      <alignment horizontal="center" vertical="center"/>
    </xf>
    <xf numFmtId="3" fontId="15" fillId="0" borderId="27" xfId="0" applyNumberFormat="1" applyFont="1" applyBorder="1"/>
    <xf numFmtId="3" fontId="15" fillId="0" borderId="30" xfId="0" applyNumberFormat="1" applyFont="1" applyBorder="1"/>
    <xf numFmtId="3" fontId="15" fillId="0" borderId="28" xfId="0" applyNumberFormat="1" applyFont="1" applyBorder="1"/>
    <xf numFmtId="3" fontId="15" fillId="0" borderId="31" xfId="0" applyNumberFormat="1" applyFont="1" applyBorder="1"/>
    <xf numFmtId="0" fontId="19" fillId="0" borderId="0" xfId="0" applyFont="1"/>
    <xf numFmtId="3" fontId="16" fillId="0" borderId="27" xfId="1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0" fillId="2" borderId="2" xfId="0" applyFill="1" applyBorder="1"/>
    <xf numFmtId="3" fontId="16" fillId="0" borderId="2" xfId="0" applyNumberFormat="1" applyFont="1" applyBorder="1" applyAlignment="1">
      <alignment horizontal="center" vertical="center"/>
    </xf>
    <xf numFmtId="0" fontId="0" fillId="0" borderId="0" xfId="0" quotePrefix="1" applyAlignment="1">
      <alignment horizontal="left" vertical="top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vertical="center" wrapText="1"/>
    </xf>
    <xf numFmtId="0" fontId="11" fillId="4" borderId="28" xfId="0" applyFont="1" applyFill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10" fontId="0" fillId="0" borderId="2" xfId="1" applyNumberFormat="1" applyFont="1" applyBorder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</cellXfs>
  <cellStyles count="4">
    <cellStyle name="Komma" xfId="3" builtinId="3"/>
    <cellStyle name="Normal" xfId="0" builtinId="0"/>
    <cellStyle name="Normal_Ark2" xfId="2" xr:uid="{00000000-0005-0000-0000-000002000000}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rukerdata\Mine%20Dokumenter\2019\Anbud%20BK\Linjer%20per%20pakke%20-%20snikandel%20per%20linje%20og%20markedsomr&#229;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all påstigende"/>
      <sheetName val="Andel u gyldig billett"/>
      <sheetName val="Antall kontrollert"/>
      <sheetName val="Andel og antall"/>
      <sheetName val="Oppsummering"/>
      <sheetName val="Linjer per pakke"/>
      <sheetName val="Kontrollerte per pakke"/>
    </sheetNames>
    <sheetDataSet>
      <sheetData sheetId="0"/>
      <sheetData sheetId="1"/>
      <sheetData sheetId="2"/>
      <sheetData sheetId="3"/>
      <sheetData sheetId="4"/>
      <sheetData sheetId="5">
        <row r="2">
          <cell r="F2">
            <v>2.5000000000000001E-2</v>
          </cell>
          <cell r="G2">
            <v>0.01</v>
          </cell>
          <cell r="H2">
            <v>3.0000000000000001E-3</v>
          </cell>
        </row>
        <row r="80">
          <cell r="I80">
            <v>1590091.1702425259</v>
          </cell>
          <cell r="J80">
            <v>14648.69</v>
          </cell>
          <cell r="K80">
            <v>693.69861674100605</v>
          </cell>
        </row>
        <row r="178">
          <cell r="I178">
            <v>171578.5679011693</v>
          </cell>
          <cell r="J178">
            <v>0</v>
          </cell>
          <cell r="K178">
            <v>41055.306882407298</v>
          </cell>
        </row>
        <row r="269">
          <cell r="I269">
            <v>316057.70337463298</v>
          </cell>
          <cell r="J269">
            <v>240.84</v>
          </cell>
          <cell r="K269">
            <v>27261.523687031487</v>
          </cell>
        </row>
        <row r="327">
          <cell r="I327">
            <v>237297.64305227168</v>
          </cell>
          <cell r="J327">
            <v>0</v>
          </cell>
          <cell r="K327">
            <v>42895.56322764777</v>
          </cell>
        </row>
        <row r="334">
          <cell r="E334">
            <v>162500000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B3:J222"/>
  <sheetViews>
    <sheetView showGridLines="0" workbookViewId="0">
      <selection activeCell="J3" sqref="J3"/>
    </sheetView>
  </sheetViews>
  <sheetFormatPr baseColWidth="10" defaultColWidth="11.5703125" defaultRowHeight="15" x14ac:dyDescent="0.25"/>
  <cols>
    <col min="1" max="1" width="4.85546875" style="90" customWidth="1"/>
    <col min="2" max="2" width="15.5703125" style="90" customWidth="1"/>
    <col min="3" max="3" width="30.7109375" style="13" customWidth="1"/>
    <col min="4" max="4" width="17.85546875" style="13" customWidth="1"/>
    <col min="5" max="5" width="19.85546875" style="13" customWidth="1"/>
    <col min="6" max="6" width="29" style="90" customWidth="1"/>
    <col min="7" max="7" width="30.7109375" style="90" customWidth="1"/>
    <col min="8" max="8" width="19.5703125" style="90" customWidth="1"/>
    <col min="9" max="9" width="16.140625" style="90" customWidth="1"/>
    <col min="10" max="10" width="24.7109375" style="90" customWidth="1"/>
    <col min="11" max="16384" width="11.5703125" style="90"/>
  </cols>
  <sheetData>
    <row r="3" spans="2:10" x14ac:dyDescent="0.25">
      <c r="B3" s="87" t="s">
        <v>126</v>
      </c>
      <c r="C3" s="88" t="s">
        <v>127</v>
      </c>
      <c r="D3" s="88" t="s">
        <v>128</v>
      </c>
      <c r="E3" s="88" t="s">
        <v>129</v>
      </c>
      <c r="F3" s="89" t="s">
        <v>130</v>
      </c>
      <c r="G3" s="89" t="s">
        <v>131</v>
      </c>
      <c r="H3" s="89" t="s">
        <v>132</v>
      </c>
      <c r="I3" s="87" t="s">
        <v>450</v>
      </c>
      <c r="J3" s="89" t="s">
        <v>451</v>
      </c>
    </row>
    <row r="4" spans="2:10" x14ac:dyDescent="0.25">
      <c r="B4" s="9">
        <v>20</v>
      </c>
      <c r="C4" s="13" t="s">
        <v>133</v>
      </c>
      <c r="D4" s="13" t="s">
        <v>134</v>
      </c>
      <c r="E4" s="13" t="s">
        <v>135</v>
      </c>
      <c r="F4" s="90" t="s">
        <v>114</v>
      </c>
      <c r="G4" s="90" t="s">
        <v>136</v>
      </c>
      <c r="H4" s="90" t="s">
        <v>137</v>
      </c>
    </row>
    <row r="5" spans="2:10" x14ac:dyDescent="0.25">
      <c r="B5" s="9">
        <v>21</v>
      </c>
      <c r="C5" s="13" t="s">
        <v>133</v>
      </c>
      <c r="D5" s="13" t="s">
        <v>138</v>
      </c>
      <c r="E5" s="13" t="s">
        <v>139</v>
      </c>
      <c r="F5" s="90" t="s">
        <v>114</v>
      </c>
      <c r="G5" s="90" t="s">
        <v>136</v>
      </c>
      <c r="H5" s="90" t="s">
        <v>137</v>
      </c>
    </row>
    <row r="6" spans="2:10" x14ac:dyDescent="0.25">
      <c r="B6" s="9">
        <v>23</v>
      </c>
      <c r="C6" s="13" t="s">
        <v>133</v>
      </c>
      <c r="D6" s="13" t="s">
        <v>140</v>
      </c>
      <c r="E6" s="13" t="s">
        <v>141</v>
      </c>
      <c r="F6" s="90" t="s">
        <v>114</v>
      </c>
      <c r="G6" s="90" t="s">
        <v>142</v>
      </c>
      <c r="H6" s="90" t="s">
        <v>137</v>
      </c>
    </row>
    <row r="7" spans="2:10" x14ac:dyDescent="0.25">
      <c r="B7" s="9">
        <v>24</v>
      </c>
      <c r="C7" s="13" t="s">
        <v>133</v>
      </c>
      <c r="D7" s="13" t="s">
        <v>143</v>
      </c>
      <c r="E7" s="13" t="s">
        <v>144</v>
      </c>
      <c r="F7" s="90" t="s">
        <v>114</v>
      </c>
      <c r="G7" s="90" t="s">
        <v>142</v>
      </c>
      <c r="H7" s="90" t="s">
        <v>137</v>
      </c>
    </row>
    <row r="8" spans="2:10" x14ac:dyDescent="0.25">
      <c r="B8" s="9">
        <v>28</v>
      </c>
      <c r="C8" s="13" t="s">
        <v>133</v>
      </c>
      <c r="D8" s="13" t="s">
        <v>145</v>
      </c>
      <c r="E8" s="13" t="s">
        <v>139</v>
      </c>
      <c r="F8" s="90" t="s">
        <v>114</v>
      </c>
      <c r="G8" s="90" t="s">
        <v>136</v>
      </c>
      <c r="H8" s="90" t="s">
        <v>137</v>
      </c>
    </row>
    <row r="9" spans="2:10" x14ac:dyDescent="0.25">
      <c r="B9" s="9">
        <v>30</v>
      </c>
      <c r="C9" s="13" t="s">
        <v>133</v>
      </c>
      <c r="D9" s="13" t="s">
        <v>146</v>
      </c>
      <c r="E9" s="13" t="s">
        <v>147</v>
      </c>
      <c r="F9" s="90" t="s">
        <v>114</v>
      </c>
      <c r="G9" s="90" t="s">
        <v>148</v>
      </c>
      <c r="H9" s="90" t="s">
        <v>149</v>
      </c>
    </row>
    <row r="10" spans="2:10" x14ac:dyDescent="0.25">
      <c r="B10" s="9">
        <v>31</v>
      </c>
      <c r="C10" s="13" t="s">
        <v>133</v>
      </c>
      <c r="D10" s="13" t="s">
        <v>150</v>
      </c>
      <c r="E10" s="13" t="s">
        <v>151</v>
      </c>
      <c r="F10" s="90" t="s">
        <v>114</v>
      </c>
      <c r="G10" s="90" t="s">
        <v>148</v>
      </c>
      <c r="H10" s="90" t="s">
        <v>149</v>
      </c>
    </row>
    <row r="11" spans="2:10" x14ac:dyDescent="0.25">
      <c r="B11" s="9">
        <v>34</v>
      </c>
      <c r="C11" s="13" t="s">
        <v>133</v>
      </c>
      <c r="D11" s="13" t="s">
        <v>152</v>
      </c>
      <c r="E11" s="13" t="s">
        <v>153</v>
      </c>
      <c r="F11" s="90" t="s">
        <v>114</v>
      </c>
      <c r="G11" s="90" t="s">
        <v>136</v>
      </c>
      <c r="H11" s="90" t="s">
        <v>137</v>
      </c>
    </row>
    <row r="12" spans="2:10" x14ac:dyDescent="0.25">
      <c r="B12" s="9">
        <v>37</v>
      </c>
      <c r="C12" s="13" t="s">
        <v>133</v>
      </c>
      <c r="D12" s="13" t="s">
        <v>154</v>
      </c>
      <c r="E12" s="13" t="s">
        <v>155</v>
      </c>
      <c r="F12" s="90" t="s">
        <v>114</v>
      </c>
      <c r="G12" s="90" t="s">
        <v>136</v>
      </c>
      <c r="H12" s="90" t="s">
        <v>137</v>
      </c>
    </row>
    <row r="13" spans="2:10" x14ac:dyDescent="0.25">
      <c r="B13" s="9">
        <v>54</v>
      </c>
      <c r="C13" s="13" t="s">
        <v>133</v>
      </c>
      <c r="D13" s="13" t="s">
        <v>138</v>
      </c>
      <c r="E13" s="13" t="s">
        <v>156</v>
      </c>
      <c r="F13" s="90" t="s">
        <v>114</v>
      </c>
      <c r="G13" s="90" t="s">
        <v>136</v>
      </c>
      <c r="H13" s="90" t="s">
        <v>137</v>
      </c>
    </row>
    <row r="14" spans="2:10" x14ac:dyDescent="0.25">
      <c r="B14" s="9">
        <v>60</v>
      </c>
      <c r="C14" s="13" t="s">
        <v>133</v>
      </c>
      <c r="D14" s="13" t="s">
        <v>157</v>
      </c>
      <c r="E14" s="13" t="s">
        <v>158</v>
      </c>
      <c r="F14" s="90" t="s">
        <v>114</v>
      </c>
      <c r="G14" s="90" t="s">
        <v>159</v>
      </c>
      <c r="H14" s="90" t="s">
        <v>160</v>
      </c>
    </row>
    <row r="15" spans="2:10" x14ac:dyDescent="0.25">
      <c r="B15" s="9" t="s">
        <v>33</v>
      </c>
      <c r="C15" s="13" t="s">
        <v>133</v>
      </c>
      <c r="D15" s="13" t="s">
        <v>161</v>
      </c>
      <c r="E15" s="13" t="s">
        <v>158</v>
      </c>
      <c r="F15" s="90" t="s">
        <v>114</v>
      </c>
      <c r="G15" s="90" t="s">
        <v>148</v>
      </c>
      <c r="H15" s="90" t="s">
        <v>149</v>
      </c>
    </row>
    <row r="16" spans="2:10" x14ac:dyDescent="0.25">
      <c r="B16" s="9" t="s">
        <v>162</v>
      </c>
      <c r="C16" s="13" t="s">
        <v>11</v>
      </c>
      <c r="D16" s="13" t="s">
        <v>163</v>
      </c>
      <c r="E16" s="13" t="s">
        <v>164</v>
      </c>
      <c r="F16" s="90" t="s">
        <v>114</v>
      </c>
      <c r="G16" s="90" t="s">
        <v>165</v>
      </c>
      <c r="H16" s="90" t="s">
        <v>166</v>
      </c>
    </row>
    <row r="17" spans="2:8" x14ac:dyDescent="0.25">
      <c r="B17" s="9" t="s">
        <v>167</v>
      </c>
      <c r="C17" s="13" t="s">
        <v>11</v>
      </c>
      <c r="D17" s="13" t="s">
        <v>163</v>
      </c>
      <c r="E17" s="13" t="s">
        <v>164</v>
      </c>
      <c r="F17" s="90" t="s">
        <v>114</v>
      </c>
      <c r="G17" s="90" t="s">
        <v>165</v>
      </c>
      <c r="H17" s="90" t="s">
        <v>166</v>
      </c>
    </row>
    <row r="18" spans="2:8" x14ac:dyDescent="0.25">
      <c r="B18" s="9" t="s">
        <v>168</v>
      </c>
      <c r="C18" s="13" t="s">
        <v>11</v>
      </c>
      <c r="D18" s="13" t="s">
        <v>163</v>
      </c>
      <c r="E18" s="13" t="s">
        <v>164</v>
      </c>
      <c r="F18" s="90" t="s">
        <v>114</v>
      </c>
      <c r="G18" s="90" t="s">
        <v>165</v>
      </c>
      <c r="H18" s="90" t="s">
        <v>166</v>
      </c>
    </row>
    <row r="19" spans="2:8" x14ac:dyDescent="0.25">
      <c r="B19" s="9" t="s">
        <v>169</v>
      </c>
      <c r="C19" s="13" t="s">
        <v>11</v>
      </c>
      <c r="D19" s="13" t="s">
        <v>163</v>
      </c>
      <c r="E19" s="13" t="s">
        <v>170</v>
      </c>
      <c r="F19" s="90" t="s">
        <v>114</v>
      </c>
      <c r="G19" s="90" t="s">
        <v>165</v>
      </c>
      <c r="H19" s="90" t="s">
        <v>166</v>
      </c>
    </row>
    <row r="20" spans="2:8" x14ac:dyDescent="0.25">
      <c r="B20" s="9" t="s">
        <v>48</v>
      </c>
      <c r="C20" s="13" t="s">
        <v>171</v>
      </c>
      <c r="D20" s="13" t="s">
        <v>66</v>
      </c>
      <c r="E20" s="13" t="s">
        <v>146</v>
      </c>
      <c r="F20" s="90" t="s">
        <v>114</v>
      </c>
      <c r="G20" s="90" t="s">
        <v>148</v>
      </c>
      <c r="H20" s="90" t="s">
        <v>149</v>
      </c>
    </row>
    <row r="22" spans="2:8" ht="15.75" x14ac:dyDescent="0.25">
      <c r="B22" s="91" t="s">
        <v>126</v>
      </c>
      <c r="C22" s="92" t="s">
        <v>127</v>
      </c>
      <c r="D22" s="92" t="s">
        <v>128</v>
      </c>
      <c r="E22" s="92" t="s">
        <v>129</v>
      </c>
      <c r="F22" s="93" t="s">
        <v>130</v>
      </c>
      <c r="G22" s="93" t="s">
        <v>131</v>
      </c>
      <c r="H22" s="93" t="s">
        <v>132</v>
      </c>
    </row>
    <row r="23" spans="2:8" x14ac:dyDescent="0.25">
      <c r="B23" s="9">
        <v>25</v>
      </c>
      <c r="C23" s="13" t="s">
        <v>133</v>
      </c>
      <c r="D23" s="13" t="s">
        <v>172</v>
      </c>
      <c r="E23" s="13" t="s">
        <v>173</v>
      </c>
      <c r="F23" s="90" t="s">
        <v>174</v>
      </c>
      <c r="G23" s="90" t="s">
        <v>175</v>
      </c>
      <c r="H23" s="90" t="s">
        <v>149</v>
      </c>
    </row>
    <row r="24" spans="2:8" x14ac:dyDescent="0.25">
      <c r="B24" s="9">
        <v>33</v>
      </c>
      <c r="C24" s="13" t="s">
        <v>133</v>
      </c>
      <c r="D24" s="13" t="s">
        <v>176</v>
      </c>
      <c r="E24" s="13" t="s">
        <v>177</v>
      </c>
      <c r="F24" s="90" t="s">
        <v>174</v>
      </c>
      <c r="G24" s="90" t="s">
        <v>159</v>
      </c>
      <c r="H24" s="90" t="s">
        <v>160</v>
      </c>
    </row>
    <row r="25" spans="2:8" x14ac:dyDescent="0.25">
      <c r="B25" s="9">
        <v>58</v>
      </c>
      <c r="C25" s="13" t="s">
        <v>133</v>
      </c>
      <c r="D25" s="13" t="s">
        <v>147</v>
      </c>
      <c r="E25" s="13" t="s">
        <v>178</v>
      </c>
      <c r="F25" s="90" t="s">
        <v>174</v>
      </c>
      <c r="G25" s="90" t="s">
        <v>159</v>
      </c>
      <c r="H25" s="90" t="s">
        <v>160</v>
      </c>
    </row>
    <row r="26" spans="2:8" x14ac:dyDescent="0.25">
      <c r="B26" s="9">
        <v>62</v>
      </c>
      <c r="C26" s="13" t="s">
        <v>133</v>
      </c>
      <c r="D26" s="13" t="s">
        <v>179</v>
      </c>
      <c r="E26" s="13" t="s">
        <v>180</v>
      </c>
      <c r="F26" s="90" t="s">
        <v>174</v>
      </c>
      <c r="G26" s="90" t="s">
        <v>159</v>
      </c>
      <c r="H26" s="90" t="s">
        <v>160</v>
      </c>
    </row>
    <row r="27" spans="2:8" x14ac:dyDescent="0.25">
      <c r="B27" s="9">
        <v>63</v>
      </c>
      <c r="C27" s="13" t="s">
        <v>133</v>
      </c>
      <c r="D27" s="13" t="s">
        <v>179</v>
      </c>
      <c r="E27" s="13" t="s">
        <v>181</v>
      </c>
      <c r="F27" s="90" t="s">
        <v>174</v>
      </c>
      <c r="G27" s="90" t="s">
        <v>159</v>
      </c>
      <c r="H27" s="90" t="s">
        <v>160</v>
      </c>
    </row>
    <row r="28" spans="2:8" x14ac:dyDescent="0.25">
      <c r="B28" s="9">
        <v>65</v>
      </c>
      <c r="C28" s="13" t="s">
        <v>133</v>
      </c>
      <c r="D28" s="13" t="s">
        <v>182</v>
      </c>
      <c r="E28" s="13" t="s">
        <v>183</v>
      </c>
      <c r="F28" s="90" t="s">
        <v>174</v>
      </c>
      <c r="G28" s="90" t="s">
        <v>159</v>
      </c>
      <c r="H28" s="90" t="s">
        <v>160</v>
      </c>
    </row>
    <row r="29" spans="2:8" x14ac:dyDescent="0.25">
      <c r="B29" s="9">
        <v>66</v>
      </c>
      <c r="C29" s="13" t="s">
        <v>133</v>
      </c>
      <c r="D29" s="13" t="s">
        <v>139</v>
      </c>
      <c r="E29" s="13" t="s">
        <v>179</v>
      </c>
      <c r="F29" s="90" t="s">
        <v>174</v>
      </c>
      <c r="G29" s="90" t="s">
        <v>159</v>
      </c>
      <c r="H29" s="90" t="s">
        <v>160</v>
      </c>
    </row>
    <row r="30" spans="2:8" x14ac:dyDescent="0.25">
      <c r="B30" s="9">
        <v>67</v>
      </c>
      <c r="C30" s="13" t="s">
        <v>133</v>
      </c>
      <c r="D30" s="13" t="s">
        <v>184</v>
      </c>
      <c r="E30" s="13" t="s">
        <v>185</v>
      </c>
      <c r="F30" s="90" t="s">
        <v>174</v>
      </c>
      <c r="G30" s="90" t="s">
        <v>159</v>
      </c>
      <c r="H30" s="90" t="s">
        <v>160</v>
      </c>
    </row>
    <row r="31" spans="2:8" x14ac:dyDescent="0.25">
      <c r="B31" s="9">
        <v>68</v>
      </c>
      <c r="C31" s="13" t="s">
        <v>133</v>
      </c>
      <c r="D31" s="13" t="s">
        <v>139</v>
      </c>
      <c r="E31" s="13" t="s">
        <v>186</v>
      </c>
      <c r="F31" s="90" t="s">
        <v>174</v>
      </c>
      <c r="G31" s="90" t="s">
        <v>159</v>
      </c>
      <c r="H31" s="90" t="s">
        <v>160</v>
      </c>
    </row>
    <row r="32" spans="2:8" x14ac:dyDescent="0.25">
      <c r="B32" s="9">
        <v>69</v>
      </c>
      <c r="C32" s="13" t="s">
        <v>133</v>
      </c>
      <c r="D32" s="13" t="s">
        <v>187</v>
      </c>
      <c r="E32" s="13" t="s">
        <v>188</v>
      </c>
      <c r="F32" s="90" t="s">
        <v>174</v>
      </c>
      <c r="G32" s="90" t="s">
        <v>159</v>
      </c>
      <c r="H32" s="90" t="s">
        <v>160</v>
      </c>
    </row>
    <row r="33" spans="2:8" x14ac:dyDescent="0.25">
      <c r="B33" s="9">
        <v>100</v>
      </c>
      <c r="C33" s="13" t="s">
        <v>189</v>
      </c>
      <c r="D33" s="13" t="s">
        <v>190</v>
      </c>
      <c r="E33" s="13" t="s">
        <v>191</v>
      </c>
      <c r="F33" s="90" t="s">
        <v>174</v>
      </c>
      <c r="G33" s="90" t="s">
        <v>192</v>
      </c>
      <c r="H33" s="90" t="s">
        <v>137</v>
      </c>
    </row>
    <row r="34" spans="2:8" x14ac:dyDescent="0.25">
      <c r="B34" s="9">
        <v>110</v>
      </c>
      <c r="C34" s="13" t="s">
        <v>189</v>
      </c>
      <c r="D34" s="13" t="s">
        <v>193</v>
      </c>
      <c r="E34" s="13" t="s">
        <v>191</v>
      </c>
      <c r="F34" s="90" t="s">
        <v>174</v>
      </c>
      <c r="G34" s="90" t="s">
        <v>192</v>
      </c>
      <c r="H34" s="90" t="s">
        <v>137</v>
      </c>
    </row>
    <row r="35" spans="2:8" x14ac:dyDescent="0.25">
      <c r="B35" s="9">
        <v>120</v>
      </c>
      <c r="C35" s="13" t="s">
        <v>189</v>
      </c>
      <c r="D35" s="13" t="s">
        <v>194</v>
      </c>
      <c r="E35" s="13" t="s">
        <v>195</v>
      </c>
      <c r="F35" s="90" t="s">
        <v>174</v>
      </c>
      <c r="G35" s="90" t="s">
        <v>192</v>
      </c>
      <c r="H35" s="90" t="s">
        <v>137</v>
      </c>
    </row>
    <row r="36" spans="2:8" x14ac:dyDescent="0.25">
      <c r="B36" s="9">
        <v>300</v>
      </c>
      <c r="C36" s="13" t="s">
        <v>189</v>
      </c>
      <c r="D36" s="13" t="s">
        <v>196</v>
      </c>
      <c r="E36" s="13" t="s">
        <v>191</v>
      </c>
      <c r="F36" s="90" t="s">
        <v>174</v>
      </c>
      <c r="G36" s="90" t="s">
        <v>192</v>
      </c>
      <c r="H36" s="90" t="s">
        <v>137</v>
      </c>
    </row>
    <row r="37" spans="2:8" x14ac:dyDescent="0.25">
      <c r="B37" s="9">
        <v>310</v>
      </c>
      <c r="C37" s="13" t="s">
        <v>189</v>
      </c>
      <c r="D37" s="13" t="s">
        <v>193</v>
      </c>
      <c r="E37" s="13" t="s">
        <v>197</v>
      </c>
      <c r="F37" s="90" t="s">
        <v>174</v>
      </c>
      <c r="G37" s="90" t="s">
        <v>192</v>
      </c>
      <c r="H37" s="90" t="s">
        <v>137</v>
      </c>
    </row>
    <row r="38" spans="2:8" x14ac:dyDescent="0.25">
      <c r="B38" s="9">
        <v>320</v>
      </c>
      <c r="C38" s="13" t="s">
        <v>189</v>
      </c>
      <c r="D38" s="13" t="s">
        <v>198</v>
      </c>
      <c r="E38" s="13" t="s">
        <v>193</v>
      </c>
      <c r="F38" s="90" t="s">
        <v>174</v>
      </c>
      <c r="G38" s="90" t="s">
        <v>192</v>
      </c>
      <c r="H38" s="90" t="s">
        <v>137</v>
      </c>
    </row>
    <row r="39" spans="2:8" x14ac:dyDescent="0.25">
      <c r="B39" s="9">
        <v>330</v>
      </c>
      <c r="C39" s="13" t="s">
        <v>189</v>
      </c>
      <c r="D39" s="13" t="s">
        <v>199</v>
      </c>
      <c r="E39" s="13" t="s">
        <v>200</v>
      </c>
      <c r="F39" s="90" t="s">
        <v>174</v>
      </c>
      <c r="G39" s="90" t="s">
        <v>192</v>
      </c>
      <c r="H39" s="90" t="s">
        <v>137</v>
      </c>
    </row>
    <row r="40" spans="2:8" x14ac:dyDescent="0.25">
      <c r="B40" s="9">
        <v>335</v>
      </c>
      <c r="C40" s="13" t="s">
        <v>189</v>
      </c>
      <c r="D40" s="13" t="s">
        <v>193</v>
      </c>
      <c r="E40" s="13" t="s">
        <v>201</v>
      </c>
      <c r="F40" s="90" t="s">
        <v>174</v>
      </c>
      <c r="G40" s="90" t="s">
        <v>192</v>
      </c>
      <c r="H40" s="90" t="s">
        <v>137</v>
      </c>
    </row>
    <row r="41" spans="2:8" x14ac:dyDescent="0.25">
      <c r="B41" s="9">
        <v>340</v>
      </c>
      <c r="C41" s="13" t="s">
        <v>189</v>
      </c>
      <c r="D41" s="13" t="s">
        <v>202</v>
      </c>
      <c r="E41" s="13" t="s">
        <v>193</v>
      </c>
      <c r="F41" s="90" t="s">
        <v>174</v>
      </c>
      <c r="G41" s="90" t="s">
        <v>192</v>
      </c>
      <c r="H41" s="90" t="s">
        <v>137</v>
      </c>
    </row>
    <row r="42" spans="2:8" x14ac:dyDescent="0.25">
      <c r="B42" s="9">
        <v>345</v>
      </c>
      <c r="C42" s="13" t="s">
        <v>189</v>
      </c>
      <c r="D42" s="13" t="s">
        <v>203</v>
      </c>
      <c r="E42" s="13" t="s">
        <v>195</v>
      </c>
      <c r="F42" s="90" t="s">
        <v>174</v>
      </c>
      <c r="G42" s="90" t="s">
        <v>192</v>
      </c>
      <c r="H42" s="90" t="s">
        <v>137</v>
      </c>
    </row>
    <row r="43" spans="2:8" x14ac:dyDescent="0.25">
      <c r="B43" s="9">
        <v>352</v>
      </c>
      <c r="C43" s="13" t="s">
        <v>189</v>
      </c>
      <c r="D43" s="13" t="s">
        <v>204</v>
      </c>
      <c r="E43" s="13" t="s">
        <v>205</v>
      </c>
      <c r="F43" s="90" t="s">
        <v>174</v>
      </c>
      <c r="G43" s="90" t="s">
        <v>192</v>
      </c>
      <c r="H43" s="90" t="s">
        <v>137</v>
      </c>
    </row>
    <row r="44" spans="2:8" x14ac:dyDescent="0.25">
      <c r="B44" s="9">
        <v>360</v>
      </c>
      <c r="C44" s="13" t="s">
        <v>189</v>
      </c>
      <c r="D44" s="13" t="s">
        <v>206</v>
      </c>
      <c r="E44" s="13" t="s">
        <v>193</v>
      </c>
      <c r="F44" s="90" t="s">
        <v>174</v>
      </c>
      <c r="G44" s="90" t="s">
        <v>192</v>
      </c>
      <c r="H44" s="90" t="s">
        <v>137</v>
      </c>
    </row>
    <row r="45" spans="2:8" x14ac:dyDescent="0.25">
      <c r="B45" s="9">
        <v>366</v>
      </c>
      <c r="C45" s="13" t="s">
        <v>189</v>
      </c>
      <c r="D45" s="13" t="s">
        <v>207</v>
      </c>
      <c r="E45" s="13" t="s">
        <v>206</v>
      </c>
      <c r="F45" s="90" t="s">
        <v>174</v>
      </c>
      <c r="G45" s="90" t="s">
        <v>192</v>
      </c>
      <c r="H45" s="90" t="s">
        <v>137</v>
      </c>
    </row>
    <row r="46" spans="2:8" x14ac:dyDescent="0.25">
      <c r="B46" s="9">
        <v>375</v>
      </c>
      <c r="C46" s="13" t="s">
        <v>189</v>
      </c>
      <c r="D46" s="13" t="s">
        <v>208</v>
      </c>
      <c r="E46" s="13" t="s">
        <v>191</v>
      </c>
      <c r="F46" s="90" t="s">
        <v>174</v>
      </c>
      <c r="G46" s="90" t="s">
        <v>192</v>
      </c>
      <c r="H46" s="90" t="s">
        <v>137</v>
      </c>
    </row>
    <row r="47" spans="2:8" x14ac:dyDescent="0.25">
      <c r="B47" s="9">
        <v>380</v>
      </c>
      <c r="C47" s="13" t="s">
        <v>189</v>
      </c>
      <c r="D47" s="13" t="s">
        <v>193</v>
      </c>
      <c r="E47" s="13" t="s">
        <v>191</v>
      </c>
      <c r="F47" s="90" t="s">
        <v>174</v>
      </c>
      <c r="G47" s="90" t="s">
        <v>192</v>
      </c>
      <c r="H47" s="90" t="s">
        <v>137</v>
      </c>
    </row>
    <row r="48" spans="2:8" x14ac:dyDescent="0.25">
      <c r="B48" s="9">
        <v>385</v>
      </c>
      <c r="C48" s="13" t="s">
        <v>189</v>
      </c>
      <c r="D48" s="13" t="s">
        <v>209</v>
      </c>
      <c r="E48" s="13" t="s">
        <v>185</v>
      </c>
      <c r="F48" s="90" t="s">
        <v>174</v>
      </c>
      <c r="G48" s="90" t="s">
        <v>210</v>
      </c>
      <c r="H48" s="90" t="s">
        <v>211</v>
      </c>
    </row>
    <row r="49" spans="2:8" x14ac:dyDescent="0.25">
      <c r="B49" s="9">
        <v>390</v>
      </c>
      <c r="C49" s="13" t="s">
        <v>189</v>
      </c>
      <c r="D49" s="13" t="s">
        <v>212</v>
      </c>
      <c r="E49" s="13" t="s">
        <v>191</v>
      </c>
      <c r="F49" s="90" t="s">
        <v>174</v>
      </c>
      <c r="G49" s="90" t="s">
        <v>210</v>
      </c>
      <c r="H49" s="90" t="s">
        <v>211</v>
      </c>
    </row>
    <row r="50" spans="2:8" x14ac:dyDescent="0.25">
      <c r="B50" s="9">
        <v>395</v>
      </c>
      <c r="C50" s="13" t="s">
        <v>189</v>
      </c>
      <c r="D50" s="13" t="s">
        <v>213</v>
      </c>
      <c r="E50" s="13" t="s">
        <v>214</v>
      </c>
      <c r="F50" s="90" t="s">
        <v>174</v>
      </c>
      <c r="G50" s="90" t="s">
        <v>210</v>
      </c>
      <c r="H50" s="90" t="s">
        <v>211</v>
      </c>
    </row>
    <row r="51" spans="2:8" x14ac:dyDescent="0.25">
      <c r="B51" s="9">
        <v>396</v>
      </c>
      <c r="C51" s="13" t="s">
        <v>189</v>
      </c>
      <c r="D51" s="13" t="s">
        <v>215</v>
      </c>
      <c r="E51" s="13" t="s">
        <v>214</v>
      </c>
      <c r="F51" s="90" t="s">
        <v>174</v>
      </c>
      <c r="G51" s="90" t="s">
        <v>210</v>
      </c>
      <c r="H51" s="90" t="s">
        <v>211</v>
      </c>
    </row>
    <row r="52" spans="2:8" x14ac:dyDescent="0.25">
      <c r="B52" s="9">
        <v>397</v>
      </c>
      <c r="C52" s="13" t="s">
        <v>189</v>
      </c>
      <c r="D52" s="13" t="s">
        <v>213</v>
      </c>
      <c r="E52" s="13" t="s">
        <v>216</v>
      </c>
      <c r="F52" s="90" t="s">
        <v>174</v>
      </c>
      <c r="G52" s="90" t="s">
        <v>210</v>
      </c>
      <c r="H52" s="90" t="s">
        <v>211</v>
      </c>
    </row>
    <row r="53" spans="2:8" x14ac:dyDescent="0.25">
      <c r="B53" s="9">
        <v>400</v>
      </c>
      <c r="C53" s="13" t="s">
        <v>189</v>
      </c>
      <c r="D53" s="13" t="s">
        <v>217</v>
      </c>
      <c r="E53" s="13" t="s">
        <v>218</v>
      </c>
      <c r="F53" s="90" t="s">
        <v>174</v>
      </c>
      <c r="G53" s="90" t="s">
        <v>219</v>
      </c>
      <c r="H53" s="90" t="s">
        <v>137</v>
      </c>
    </row>
    <row r="54" spans="2:8" x14ac:dyDescent="0.25">
      <c r="B54" s="9">
        <v>405</v>
      </c>
      <c r="C54" s="13" t="s">
        <v>189</v>
      </c>
      <c r="D54" s="13" t="s">
        <v>220</v>
      </c>
      <c r="E54" s="13" t="s">
        <v>221</v>
      </c>
      <c r="F54" s="90" t="s">
        <v>174</v>
      </c>
      <c r="G54" s="90" t="s">
        <v>219</v>
      </c>
      <c r="H54" s="90" t="s">
        <v>137</v>
      </c>
    </row>
    <row r="55" spans="2:8" x14ac:dyDescent="0.25">
      <c r="B55" s="9">
        <v>410</v>
      </c>
      <c r="C55" s="13" t="s">
        <v>189</v>
      </c>
      <c r="D55" s="13" t="s">
        <v>222</v>
      </c>
      <c r="E55" s="13" t="s">
        <v>193</v>
      </c>
      <c r="F55" s="90" t="s">
        <v>174</v>
      </c>
      <c r="G55" s="90" t="s">
        <v>219</v>
      </c>
      <c r="H55" s="90" t="s">
        <v>137</v>
      </c>
    </row>
    <row r="56" spans="2:8" x14ac:dyDescent="0.25">
      <c r="B56" s="9">
        <v>412</v>
      </c>
      <c r="C56" s="13" t="s">
        <v>189</v>
      </c>
      <c r="D56" s="13" t="s">
        <v>197</v>
      </c>
      <c r="E56" s="13" t="s">
        <v>200</v>
      </c>
      <c r="F56" s="90" t="s">
        <v>174</v>
      </c>
      <c r="G56" s="90" t="s">
        <v>192</v>
      </c>
      <c r="H56" s="90" t="s">
        <v>137</v>
      </c>
    </row>
    <row r="57" spans="2:8" x14ac:dyDescent="0.25">
      <c r="B57" s="9">
        <v>415</v>
      </c>
      <c r="C57" s="13" t="s">
        <v>189</v>
      </c>
      <c r="D57" s="13" t="s">
        <v>223</v>
      </c>
      <c r="E57" s="13" t="s">
        <v>200</v>
      </c>
      <c r="F57" s="90" t="s">
        <v>174</v>
      </c>
      <c r="G57" s="90" t="s">
        <v>192</v>
      </c>
      <c r="H57" s="90" t="s">
        <v>137</v>
      </c>
    </row>
    <row r="58" spans="2:8" x14ac:dyDescent="0.25">
      <c r="B58" s="9">
        <v>417</v>
      </c>
      <c r="C58" s="13" t="s">
        <v>189</v>
      </c>
      <c r="D58" s="13" t="s">
        <v>224</v>
      </c>
      <c r="E58" s="13" t="s">
        <v>205</v>
      </c>
      <c r="F58" s="90" t="s">
        <v>174</v>
      </c>
      <c r="G58" s="90" t="s">
        <v>192</v>
      </c>
      <c r="H58" s="90" t="s">
        <v>137</v>
      </c>
    </row>
    <row r="59" spans="2:8" x14ac:dyDescent="0.25">
      <c r="B59" s="9">
        <v>420</v>
      </c>
      <c r="C59" s="13" t="s">
        <v>189</v>
      </c>
      <c r="D59" s="13" t="s">
        <v>225</v>
      </c>
      <c r="E59" s="13" t="s">
        <v>226</v>
      </c>
      <c r="F59" s="90" t="s">
        <v>174</v>
      </c>
      <c r="G59" s="90" t="s">
        <v>219</v>
      </c>
      <c r="H59" s="90" t="s">
        <v>137</v>
      </c>
    </row>
    <row r="60" spans="2:8" x14ac:dyDescent="0.25">
      <c r="B60" s="9">
        <v>422</v>
      </c>
      <c r="C60" s="13" t="s">
        <v>189</v>
      </c>
      <c r="D60" s="13" t="s">
        <v>227</v>
      </c>
      <c r="E60" s="13" t="s">
        <v>218</v>
      </c>
      <c r="F60" s="90" t="s">
        <v>174</v>
      </c>
      <c r="G60" s="90" t="s">
        <v>192</v>
      </c>
      <c r="H60" s="90" t="s">
        <v>137</v>
      </c>
    </row>
    <row r="61" spans="2:8" x14ac:dyDescent="0.25">
      <c r="B61" s="9">
        <v>423</v>
      </c>
      <c r="C61" s="13" t="s">
        <v>189</v>
      </c>
      <c r="D61" s="13" t="s">
        <v>228</v>
      </c>
      <c r="E61" s="13" t="s">
        <v>205</v>
      </c>
      <c r="F61" s="90" t="s">
        <v>174</v>
      </c>
      <c r="G61" s="90" t="s">
        <v>192</v>
      </c>
      <c r="H61" s="90" t="s">
        <v>137</v>
      </c>
    </row>
    <row r="62" spans="2:8" x14ac:dyDescent="0.25">
      <c r="B62" s="9">
        <v>425</v>
      </c>
      <c r="C62" s="13" t="s">
        <v>189</v>
      </c>
      <c r="D62" s="13" t="s">
        <v>229</v>
      </c>
      <c r="E62" s="13" t="s">
        <v>217</v>
      </c>
      <c r="F62" s="90" t="s">
        <v>174</v>
      </c>
      <c r="G62" s="90" t="s">
        <v>219</v>
      </c>
      <c r="H62" s="90" t="s">
        <v>137</v>
      </c>
    </row>
    <row r="63" spans="2:8" x14ac:dyDescent="0.25">
      <c r="B63" s="9">
        <v>430</v>
      </c>
      <c r="C63" s="13" t="s">
        <v>189</v>
      </c>
      <c r="D63" s="13" t="s">
        <v>230</v>
      </c>
      <c r="E63" s="13" t="s">
        <v>226</v>
      </c>
      <c r="F63" s="90" t="s">
        <v>174</v>
      </c>
      <c r="G63" s="90" t="s">
        <v>231</v>
      </c>
      <c r="H63" s="90" t="s">
        <v>232</v>
      </c>
    </row>
    <row r="64" spans="2:8" x14ac:dyDescent="0.25">
      <c r="B64" s="9">
        <v>431</v>
      </c>
      <c r="C64" s="13" t="s">
        <v>189</v>
      </c>
      <c r="D64" s="13" t="s">
        <v>190</v>
      </c>
      <c r="E64" s="13" t="s">
        <v>218</v>
      </c>
      <c r="F64" s="90" t="s">
        <v>174</v>
      </c>
      <c r="G64" s="90" t="s">
        <v>192</v>
      </c>
      <c r="H64" s="90" t="s">
        <v>137</v>
      </c>
    </row>
    <row r="65" spans="2:8" x14ac:dyDescent="0.25">
      <c r="B65" s="9">
        <v>435</v>
      </c>
      <c r="C65" s="13" t="s">
        <v>189</v>
      </c>
      <c r="D65" s="13" t="s">
        <v>193</v>
      </c>
      <c r="E65" s="13" t="s">
        <v>195</v>
      </c>
      <c r="F65" s="90" t="s">
        <v>174</v>
      </c>
      <c r="G65" s="90" t="s">
        <v>192</v>
      </c>
      <c r="H65" s="90" t="s">
        <v>137</v>
      </c>
    </row>
    <row r="66" spans="2:8" x14ac:dyDescent="0.25">
      <c r="B66" s="9">
        <v>440</v>
      </c>
      <c r="C66" s="13" t="s">
        <v>189</v>
      </c>
      <c r="D66" s="13" t="s">
        <v>230</v>
      </c>
      <c r="E66" s="13" t="s">
        <v>217</v>
      </c>
      <c r="F66" s="90" t="s">
        <v>174</v>
      </c>
      <c r="G66" s="90" t="s">
        <v>231</v>
      </c>
      <c r="H66" s="90" t="s">
        <v>232</v>
      </c>
    </row>
    <row r="67" spans="2:8" x14ac:dyDescent="0.25">
      <c r="B67" s="9">
        <v>441</v>
      </c>
      <c r="C67" s="13" t="s">
        <v>189</v>
      </c>
      <c r="D67" s="13" t="s">
        <v>230</v>
      </c>
      <c r="E67" s="13" t="s">
        <v>233</v>
      </c>
      <c r="F67" s="90" t="s">
        <v>174</v>
      </c>
      <c r="G67" s="90" t="s">
        <v>231</v>
      </c>
      <c r="H67" s="90" t="s">
        <v>232</v>
      </c>
    </row>
    <row r="68" spans="2:8" x14ac:dyDescent="0.25">
      <c r="B68" s="9">
        <v>442</v>
      </c>
      <c r="C68" s="13" t="s">
        <v>189</v>
      </c>
      <c r="D68" s="13" t="s">
        <v>234</v>
      </c>
      <c r="E68" s="13" t="s">
        <v>230</v>
      </c>
      <c r="F68" s="90" t="s">
        <v>174</v>
      </c>
      <c r="G68" s="90" t="s">
        <v>231</v>
      </c>
      <c r="H68" s="90" t="s">
        <v>232</v>
      </c>
    </row>
    <row r="69" spans="2:8" x14ac:dyDescent="0.25">
      <c r="B69" s="9">
        <v>445</v>
      </c>
      <c r="C69" s="13" t="s">
        <v>189</v>
      </c>
      <c r="D69" s="13" t="s">
        <v>235</v>
      </c>
      <c r="E69" s="13" t="s">
        <v>236</v>
      </c>
      <c r="F69" s="90" t="s">
        <v>174</v>
      </c>
      <c r="G69" s="90" t="s">
        <v>231</v>
      </c>
      <c r="H69" s="90" t="s">
        <v>232</v>
      </c>
    </row>
    <row r="70" spans="2:8" x14ac:dyDescent="0.25">
      <c r="B70" s="9">
        <v>446</v>
      </c>
      <c r="C70" s="13" t="s">
        <v>189</v>
      </c>
      <c r="D70" s="13" t="s">
        <v>235</v>
      </c>
      <c r="E70" s="13" t="s">
        <v>237</v>
      </c>
      <c r="F70" s="90" t="s">
        <v>174</v>
      </c>
      <c r="G70" s="90" t="s">
        <v>238</v>
      </c>
      <c r="H70" s="90" t="s">
        <v>232</v>
      </c>
    </row>
    <row r="71" spans="2:8" x14ac:dyDescent="0.25">
      <c r="B71" s="9">
        <v>450</v>
      </c>
      <c r="C71" s="13" t="s">
        <v>189</v>
      </c>
      <c r="D71" s="13" t="s">
        <v>233</v>
      </c>
      <c r="E71" s="13" t="s">
        <v>217</v>
      </c>
      <c r="F71" s="90" t="s">
        <v>174</v>
      </c>
      <c r="G71" s="90" t="s">
        <v>239</v>
      </c>
      <c r="H71" s="90" t="s">
        <v>232</v>
      </c>
    </row>
    <row r="72" spans="2:8" x14ac:dyDescent="0.25">
      <c r="B72" s="9">
        <v>451</v>
      </c>
      <c r="C72" s="13" t="s">
        <v>189</v>
      </c>
      <c r="D72" s="13" t="s">
        <v>240</v>
      </c>
      <c r="E72" s="13" t="s">
        <v>233</v>
      </c>
      <c r="F72" s="90" t="s">
        <v>174</v>
      </c>
      <c r="G72" s="90" t="s">
        <v>241</v>
      </c>
      <c r="H72" s="90" t="s">
        <v>232</v>
      </c>
    </row>
    <row r="73" spans="2:8" x14ac:dyDescent="0.25">
      <c r="B73" s="9">
        <v>452</v>
      </c>
      <c r="C73" s="13" t="s">
        <v>189</v>
      </c>
      <c r="D73" s="13" t="s">
        <v>242</v>
      </c>
      <c r="E73" s="13" t="s">
        <v>233</v>
      </c>
      <c r="F73" s="90" t="s">
        <v>174</v>
      </c>
      <c r="G73" s="90" t="s">
        <v>241</v>
      </c>
      <c r="H73" s="90" t="s">
        <v>232</v>
      </c>
    </row>
    <row r="74" spans="2:8" x14ac:dyDescent="0.25">
      <c r="B74" s="9">
        <v>453</v>
      </c>
      <c r="C74" s="13" t="s">
        <v>189</v>
      </c>
      <c r="D74" s="13" t="s">
        <v>243</v>
      </c>
      <c r="E74" s="13" t="s">
        <v>233</v>
      </c>
      <c r="F74" s="90" t="s">
        <v>174</v>
      </c>
      <c r="G74" s="90" t="s">
        <v>241</v>
      </c>
      <c r="H74" s="90" t="s">
        <v>232</v>
      </c>
    </row>
    <row r="75" spans="2:8" x14ac:dyDescent="0.25">
      <c r="B75" s="9">
        <v>455</v>
      </c>
      <c r="C75" s="13" t="s">
        <v>189</v>
      </c>
      <c r="D75" s="13" t="s">
        <v>233</v>
      </c>
      <c r="E75" s="13" t="s">
        <v>243</v>
      </c>
      <c r="F75" s="90" t="s">
        <v>174</v>
      </c>
      <c r="G75" s="90" t="s">
        <v>241</v>
      </c>
      <c r="H75" s="90" t="s">
        <v>232</v>
      </c>
    </row>
    <row r="76" spans="2:8" x14ac:dyDescent="0.25">
      <c r="B76" s="9">
        <v>460</v>
      </c>
      <c r="C76" s="13" t="s">
        <v>189</v>
      </c>
      <c r="D76" s="13" t="s">
        <v>244</v>
      </c>
      <c r="E76" s="13" t="s">
        <v>204</v>
      </c>
      <c r="F76" s="90" t="s">
        <v>174</v>
      </c>
      <c r="G76" s="90" t="s">
        <v>241</v>
      </c>
      <c r="H76" s="90" t="s">
        <v>232</v>
      </c>
    </row>
    <row r="77" spans="2:8" x14ac:dyDescent="0.25">
      <c r="B77" s="9">
        <v>470</v>
      </c>
      <c r="C77" s="13" t="s">
        <v>189</v>
      </c>
      <c r="D77" s="13" t="s">
        <v>245</v>
      </c>
      <c r="E77" s="13" t="s">
        <v>193</v>
      </c>
      <c r="F77" s="90" t="s">
        <v>174</v>
      </c>
      <c r="G77" s="90" t="s">
        <v>246</v>
      </c>
      <c r="H77" s="90" t="s">
        <v>232</v>
      </c>
    </row>
    <row r="78" spans="2:8" x14ac:dyDescent="0.25">
      <c r="B78" s="9">
        <v>480</v>
      </c>
      <c r="C78" s="13" t="s">
        <v>189</v>
      </c>
      <c r="D78" s="13" t="s">
        <v>245</v>
      </c>
      <c r="E78" s="13" t="s">
        <v>193</v>
      </c>
      <c r="F78" s="90" t="s">
        <v>174</v>
      </c>
      <c r="G78" s="90" t="s">
        <v>246</v>
      </c>
      <c r="H78" s="90" t="s">
        <v>232</v>
      </c>
    </row>
    <row r="79" spans="2:8" x14ac:dyDescent="0.25">
      <c r="B79" s="9">
        <v>485</v>
      </c>
      <c r="C79" s="13" t="s">
        <v>189</v>
      </c>
      <c r="D79" s="13" t="s">
        <v>247</v>
      </c>
      <c r="E79" s="13" t="s">
        <v>245</v>
      </c>
      <c r="F79" s="90" t="s">
        <v>174</v>
      </c>
      <c r="G79" s="90" t="s">
        <v>246</v>
      </c>
      <c r="H79" s="90" t="s">
        <v>232</v>
      </c>
    </row>
    <row r="80" spans="2:8" x14ac:dyDescent="0.25">
      <c r="B80" s="9">
        <v>490</v>
      </c>
      <c r="C80" s="13" t="s">
        <v>189</v>
      </c>
      <c r="D80" s="13" t="s">
        <v>248</v>
      </c>
      <c r="E80" s="13" t="s">
        <v>193</v>
      </c>
      <c r="F80" s="90" t="s">
        <v>174</v>
      </c>
      <c r="G80" s="90" t="s">
        <v>246</v>
      </c>
      <c r="H80" s="90" t="s">
        <v>232</v>
      </c>
    </row>
    <row r="81" spans="2:8" x14ac:dyDescent="0.25">
      <c r="B81" s="9" t="s">
        <v>249</v>
      </c>
      <c r="C81" s="13" t="s">
        <v>189</v>
      </c>
      <c r="D81" s="13" t="s">
        <v>206</v>
      </c>
      <c r="E81" s="13" t="s">
        <v>250</v>
      </c>
      <c r="F81" s="90" t="s">
        <v>174</v>
      </c>
      <c r="G81" s="90" t="s">
        <v>192</v>
      </c>
      <c r="H81" s="90" t="s">
        <v>137</v>
      </c>
    </row>
    <row r="82" spans="2:8" x14ac:dyDescent="0.25">
      <c r="B82" s="9" t="s">
        <v>251</v>
      </c>
      <c r="C82" s="13" t="s">
        <v>189</v>
      </c>
      <c r="D82" s="13" t="s">
        <v>206</v>
      </c>
      <c r="E82" s="13" t="s">
        <v>250</v>
      </c>
      <c r="F82" s="90" t="s">
        <v>174</v>
      </c>
      <c r="G82" s="90" t="s">
        <v>192</v>
      </c>
      <c r="H82" s="90" t="s">
        <v>137</v>
      </c>
    </row>
    <row r="83" spans="2:8" x14ac:dyDescent="0.25">
      <c r="B83" s="9" t="s">
        <v>252</v>
      </c>
      <c r="C83" s="13" t="s">
        <v>189</v>
      </c>
      <c r="D83" s="13" t="s">
        <v>212</v>
      </c>
      <c r="E83" s="13" t="s">
        <v>200</v>
      </c>
      <c r="F83" s="90" t="s">
        <v>174</v>
      </c>
      <c r="G83" s="90" t="s">
        <v>210</v>
      </c>
      <c r="H83" s="90" t="s">
        <v>211</v>
      </c>
    </row>
    <row r="84" spans="2:8" x14ac:dyDescent="0.25">
      <c r="B84" s="9" t="s">
        <v>253</v>
      </c>
      <c r="C84" s="13" t="s">
        <v>189</v>
      </c>
      <c r="D84" s="13" t="s">
        <v>217</v>
      </c>
      <c r="E84" s="13" t="s">
        <v>218</v>
      </c>
      <c r="F84" s="90" t="s">
        <v>174</v>
      </c>
      <c r="G84" s="90" t="s">
        <v>219</v>
      </c>
      <c r="H84" s="90" t="s">
        <v>137</v>
      </c>
    </row>
    <row r="85" spans="2:8" x14ac:dyDescent="0.25">
      <c r="B85" s="9" t="s">
        <v>254</v>
      </c>
      <c r="C85" s="13" t="s">
        <v>189</v>
      </c>
      <c r="D85" s="13" t="s">
        <v>255</v>
      </c>
      <c r="E85" s="13" t="s">
        <v>200</v>
      </c>
      <c r="F85" s="90" t="s">
        <v>174</v>
      </c>
      <c r="G85" s="90" t="s">
        <v>246</v>
      </c>
      <c r="H85" s="90" t="s">
        <v>232</v>
      </c>
    </row>
    <row r="86" spans="2:8" x14ac:dyDescent="0.25">
      <c r="B86" s="9" t="s">
        <v>256</v>
      </c>
      <c r="C86" s="13" t="s">
        <v>189</v>
      </c>
      <c r="D86" s="13" t="s">
        <v>245</v>
      </c>
      <c r="E86" s="13" t="s">
        <v>200</v>
      </c>
      <c r="F86" s="90" t="s">
        <v>174</v>
      </c>
      <c r="G86" s="90" t="s">
        <v>246</v>
      </c>
      <c r="H86" s="90" t="s">
        <v>232</v>
      </c>
    </row>
    <row r="87" spans="2:8" x14ac:dyDescent="0.25">
      <c r="B87" s="9" t="s">
        <v>257</v>
      </c>
      <c r="C87" s="13" t="s">
        <v>189</v>
      </c>
      <c r="D87" s="13" t="s">
        <v>248</v>
      </c>
      <c r="E87" s="13" t="s">
        <v>200</v>
      </c>
      <c r="F87" s="90" t="s">
        <v>174</v>
      </c>
      <c r="G87" s="90" t="s">
        <v>246</v>
      </c>
      <c r="H87" s="90" t="s">
        <v>232</v>
      </c>
    </row>
    <row r="88" spans="2:8" x14ac:dyDescent="0.25">
      <c r="B88" s="9" t="s">
        <v>258</v>
      </c>
      <c r="C88" s="13" t="s">
        <v>133</v>
      </c>
      <c r="D88" s="13" t="s">
        <v>187</v>
      </c>
      <c r="E88" s="13" t="s">
        <v>259</v>
      </c>
      <c r="F88" s="90" t="s">
        <v>174</v>
      </c>
      <c r="G88" s="90" t="s">
        <v>142</v>
      </c>
      <c r="H88" s="90" t="s">
        <v>137</v>
      </c>
    </row>
    <row r="89" spans="2:8" x14ac:dyDescent="0.25">
      <c r="B89" s="9" t="s">
        <v>260</v>
      </c>
      <c r="C89" s="13" t="s">
        <v>133</v>
      </c>
      <c r="D89" s="13" t="s">
        <v>187</v>
      </c>
      <c r="E89" s="13" t="s">
        <v>261</v>
      </c>
      <c r="F89" s="90" t="s">
        <v>174</v>
      </c>
      <c r="G89" s="90" t="s">
        <v>142</v>
      </c>
      <c r="H89" s="90" t="s">
        <v>137</v>
      </c>
    </row>
    <row r="90" spans="2:8" x14ac:dyDescent="0.25">
      <c r="B90" s="9" t="s">
        <v>262</v>
      </c>
      <c r="C90" s="13" t="s">
        <v>133</v>
      </c>
      <c r="D90" s="13" t="s">
        <v>187</v>
      </c>
      <c r="E90" s="13" t="s">
        <v>263</v>
      </c>
      <c r="F90" s="90" t="s">
        <v>174</v>
      </c>
      <c r="G90" s="90" t="s">
        <v>264</v>
      </c>
      <c r="H90" s="90" t="s">
        <v>137</v>
      </c>
    </row>
    <row r="91" spans="2:8" x14ac:dyDescent="0.25">
      <c r="B91" s="9" t="s">
        <v>265</v>
      </c>
      <c r="C91" s="13" t="s">
        <v>133</v>
      </c>
      <c r="D91" s="13" t="s">
        <v>266</v>
      </c>
      <c r="E91" s="13" t="s">
        <v>267</v>
      </c>
      <c r="F91" s="90" t="s">
        <v>174</v>
      </c>
      <c r="G91" s="90" t="s">
        <v>159</v>
      </c>
      <c r="H91" s="90" t="s">
        <v>160</v>
      </c>
    </row>
    <row r="92" spans="2:8" x14ac:dyDescent="0.25">
      <c r="B92" s="9" t="s">
        <v>36</v>
      </c>
      <c r="C92" s="13" t="s">
        <v>133</v>
      </c>
      <c r="D92" s="13" t="s">
        <v>266</v>
      </c>
      <c r="E92" s="13" t="s">
        <v>268</v>
      </c>
      <c r="F92" s="90" t="s">
        <v>174</v>
      </c>
      <c r="G92" s="90" t="s">
        <v>159</v>
      </c>
      <c r="H92" s="90" t="s">
        <v>160</v>
      </c>
    </row>
    <row r="93" spans="2:8" x14ac:dyDescent="0.25">
      <c r="B93" s="9" t="s">
        <v>37</v>
      </c>
      <c r="C93" s="13" t="s">
        <v>133</v>
      </c>
      <c r="D93" s="13" t="s">
        <v>269</v>
      </c>
      <c r="F93" s="90" t="s">
        <v>174</v>
      </c>
      <c r="G93" s="90" t="s">
        <v>159</v>
      </c>
      <c r="H93" s="90" t="s">
        <v>160</v>
      </c>
    </row>
    <row r="94" spans="2:8" x14ac:dyDescent="0.25">
      <c r="B94" s="9" t="s">
        <v>270</v>
      </c>
      <c r="C94" s="13" t="s">
        <v>189</v>
      </c>
      <c r="D94" s="13" t="s">
        <v>193</v>
      </c>
      <c r="E94" s="13" t="s">
        <v>218</v>
      </c>
      <c r="F94" s="90" t="s">
        <v>174</v>
      </c>
      <c r="G94" s="90" t="s">
        <v>192</v>
      </c>
      <c r="H94" s="90" t="s">
        <v>137</v>
      </c>
    </row>
    <row r="95" spans="2:8" x14ac:dyDescent="0.25">
      <c r="B95" s="9" t="s">
        <v>271</v>
      </c>
      <c r="C95" s="13" t="s">
        <v>189</v>
      </c>
      <c r="D95" s="13" t="s">
        <v>193</v>
      </c>
      <c r="E95" s="13" t="s">
        <v>218</v>
      </c>
      <c r="F95" s="90" t="s">
        <v>174</v>
      </c>
      <c r="G95" s="90" t="s">
        <v>192</v>
      </c>
      <c r="H95" s="90" t="s">
        <v>137</v>
      </c>
    </row>
    <row r="96" spans="2:8" x14ac:dyDescent="0.25">
      <c r="B96" s="9" t="s">
        <v>46</v>
      </c>
      <c r="C96" s="13" t="s">
        <v>171</v>
      </c>
      <c r="D96" s="13" t="s">
        <v>272</v>
      </c>
      <c r="E96" s="13" t="s">
        <v>185</v>
      </c>
      <c r="F96" s="90" t="s">
        <v>174</v>
      </c>
      <c r="G96" s="90" t="s">
        <v>148</v>
      </c>
      <c r="H96" s="90" t="s">
        <v>149</v>
      </c>
    </row>
    <row r="97" spans="2:8" x14ac:dyDescent="0.25">
      <c r="B97" s="9" t="s">
        <v>273</v>
      </c>
      <c r="C97" s="13" t="s">
        <v>189</v>
      </c>
      <c r="D97" s="13" t="s">
        <v>193</v>
      </c>
      <c r="E97" s="13" t="s">
        <v>228</v>
      </c>
      <c r="F97" s="90" t="s">
        <v>174</v>
      </c>
      <c r="G97" s="90" t="s">
        <v>192</v>
      </c>
      <c r="H97" s="90" t="s">
        <v>137</v>
      </c>
    </row>
    <row r="98" spans="2:8" x14ac:dyDescent="0.25">
      <c r="B98" s="9" t="s">
        <v>274</v>
      </c>
      <c r="C98" s="13" t="s">
        <v>189</v>
      </c>
      <c r="D98" s="13" t="s">
        <v>212</v>
      </c>
      <c r="E98" s="13" t="s">
        <v>66</v>
      </c>
      <c r="F98" s="90" t="s">
        <v>174</v>
      </c>
      <c r="G98" s="90" t="s">
        <v>210</v>
      </c>
      <c r="H98" s="90" t="s">
        <v>211</v>
      </c>
    </row>
    <row r="99" spans="2:8" x14ac:dyDescent="0.25">
      <c r="B99" s="9" t="s">
        <v>275</v>
      </c>
      <c r="C99" s="13" t="s">
        <v>189</v>
      </c>
      <c r="D99" s="13" t="s">
        <v>218</v>
      </c>
      <c r="E99" s="13" t="s">
        <v>276</v>
      </c>
      <c r="F99" s="90" t="s">
        <v>174</v>
      </c>
      <c r="G99" s="90" t="s">
        <v>192</v>
      </c>
      <c r="H99" s="90" t="s">
        <v>137</v>
      </c>
    </row>
    <row r="100" spans="2:8" x14ac:dyDescent="0.25">
      <c r="B100" s="9" t="s">
        <v>51</v>
      </c>
      <c r="C100" s="13" t="s">
        <v>171</v>
      </c>
      <c r="D100" s="13" t="s">
        <v>66</v>
      </c>
      <c r="E100" s="13" t="s">
        <v>277</v>
      </c>
      <c r="F100" s="90" t="s">
        <v>174</v>
      </c>
      <c r="G100" s="90" t="s">
        <v>148</v>
      </c>
      <c r="H100" s="90" t="s">
        <v>149</v>
      </c>
    </row>
    <row r="101" spans="2:8" x14ac:dyDescent="0.25">
      <c r="B101" s="9" t="s">
        <v>52</v>
      </c>
      <c r="C101" s="13" t="s">
        <v>171</v>
      </c>
      <c r="D101" s="13" t="s">
        <v>278</v>
      </c>
      <c r="F101" s="90" t="s">
        <v>174</v>
      </c>
      <c r="G101" s="90" t="s">
        <v>148</v>
      </c>
      <c r="H101" s="90" t="s">
        <v>149</v>
      </c>
    </row>
    <row r="105" spans="2:8" x14ac:dyDescent="0.25">
      <c r="B105" s="87" t="s">
        <v>126</v>
      </c>
      <c r="C105" s="88" t="s">
        <v>127</v>
      </c>
      <c r="D105" s="88" t="s">
        <v>128</v>
      </c>
      <c r="E105" s="88" t="s">
        <v>129</v>
      </c>
      <c r="F105" s="89" t="s">
        <v>130</v>
      </c>
      <c r="G105" s="89" t="s">
        <v>131</v>
      </c>
      <c r="H105" s="89" t="s">
        <v>132</v>
      </c>
    </row>
    <row r="106" spans="2:8" x14ac:dyDescent="0.25">
      <c r="B106" s="9">
        <v>70</v>
      </c>
      <c r="C106" s="13" t="s">
        <v>133</v>
      </c>
      <c r="D106" s="13" t="s">
        <v>279</v>
      </c>
      <c r="E106" s="13" t="s">
        <v>280</v>
      </c>
      <c r="F106" s="90" t="s">
        <v>281</v>
      </c>
      <c r="G106" s="90" t="s">
        <v>142</v>
      </c>
      <c r="H106" s="90" t="s">
        <v>137</v>
      </c>
    </row>
    <row r="107" spans="2:8" x14ac:dyDescent="0.25">
      <c r="B107" s="9">
        <v>74</v>
      </c>
      <c r="C107" s="13" t="s">
        <v>133</v>
      </c>
      <c r="D107" s="13" t="s">
        <v>66</v>
      </c>
      <c r="E107" s="13" t="s">
        <v>282</v>
      </c>
      <c r="F107" s="90" t="s">
        <v>281</v>
      </c>
      <c r="G107" s="90" t="s">
        <v>142</v>
      </c>
      <c r="H107" s="90" t="s">
        <v>137</v>
      </c>
    </row>
    <row r="108" spans="2:8" x14ac:dyDescent="0.25">
      <c r="B108" s="9">
        <v>76</v>
      </c>
      <c r="C108" s="13" t="s">
        <v>133</v>
      </c>
      <c r="D108" s="13" t="s">
        <v>139</v>
      </c>
      <c r="E108" s="13" t="s">
        <v>283</v>
      </c>
      <c r="F108" s="90" t="s">
        <v>281</v>
      </c>
      <c r="G108" s="90" t="s">
        <v>264</v>
      </c>
      <c r="H108" s="90" t="s">
        <v>137</v>
      </c>
    </row>
    <row r="109" spans="2:8" x14ac:dyDescent="0.25">
      <c r="B109" s="9">
        <v>77</v>
      </c>
      <c r="C109" s="13" t="s">
        <v>133</v>
      </c>
      <c r="D109" s="13" t="s">
        <v>284</v>
      </c>
      <c r="E109" s="13" t="s">
        <v>285</v>
      </c>
      <c r="F109" s="90" t="s">
        <v>281</v>
      </c>
      <c r="G109" s="90" t="s">
        <v>264</v>
      </c>
      <c r="H109" s="90" t="s">
        <v>137</v>
      </c>
    </row>
    <row r="110" spans="2:8" x14ac:dyDescent="0.25">
      <c r="B110" s="9">
        <v>79</v>
      </c>
      <c r="C110" s="13" t="s">
        <v>133</v>
      </c>
      <c r="D110" s="13" t="s">
        <v>179</v>
      </c>
      <c r="E110" s="13" t="s">
        <v>286</v>
      </c>
      <c r="F110" s="90" t="s">
        <v>281</v>
      </c>
      <c r="G110" s="90" t="s">
        <v>264</v>
      </c>
      <c r="H110" s="90" t="s">
        <v>137</v>
      </c>
    </row>
    <row r="111" spans="2:8" x14ac:dyDescent="0.25">
      <c r="B111" s="9">
        <v>81</v>
      </c>
      <c r="C111" s="13" t="s">
        <v>133</v>
      </c>
      <c r="D111" s="13" t="s">
        <v>279</v>
      </c>
      <c r="E111" s="13" t="s">
        <v>287</v>
      </c>
      <c r="F111" s="90" t="s">
        <v>281</v>
      </c>
      <c r="G111" s="90" t="s">
        <v>264</v>
      </c>
      <c r="H111" s="90" t="s">
        <v>137</v>
      </c>
    </row>
    <row r="112" spans="2:8" x14ac:dyDescent="0.25">
      <c r="B112" s="9">
        <v>83</v>
      </c>
      <c r="C112" s="13" t="s">
        <v>133</v>
      </c>
      <c r="D112" s="13" t="s">
        <v>279</v>
      </c>
      <c r="E112" s="13" t="s">
        <v>288</v>
      </c>
      <c r="F112" s="90" t="s">
        <v>281</v>
      </c>
      <c r="G112" s="90" t="s">
        <v>264</v>
      </c>
      <c r="H112" s="90" t="s">
        <v>137</v>
      </c>
    </row>
    <row r="113" spans="2:8" x14ac:dyDescent="0.25">
      <c r="B113" s="9">
        <v>85</v>
      </c>
      <c r="C113" s="13" t="s">
        <v>133</v>
      </c>
      <c r="D113" s="13" t="s">
        <v>289</v>
      </c>
      <c r="E113" s="13" t="s">
        <v>290</v>
      </c>
      <c r="F113" s="90" t="s">
        <v>281</v>
      </c>
      <c r="G113" s="90" t="s">
        <v>264</v>
      </c>
      <c r="H113" s="90" t="s">
        <v>137</v>
      </c>
    </row>
    <row r="114" spans="2:8" x14ac:dyDescent="0.25">
      <c r="B114" s="9">
        <v>86</v>
      </c>
      <c r="C114" s="13" t="s">
        <v>133</v>
      </c>
      <c r="D114" s="13" t="s">
        <v>291</v>
      </c>
      <c r="E114" s="13" t="s">
        <v>292</v>
      </c>
      <c r="F114" s="90" t="s">
        <v>281</v>
      </c>
      <c r="G114" s="90" t="s">
        <v>264</v>
      </c>
      <c r="H114" s="90" t="s">
        <v>137</v>
      </c>
    </row>
    <row r="115" spans="2:8" x14ac:dyDescent="0.25">
      <c r="B115" s="9">
        <v>87</v>
      </c>
      <c r="C115" s="13" t="s">
        <v>133</v>
      </c>
      <c r="D115" s="13" t="s">
        <v>283</v>
      </c>
      <c r="E115" s="13" t="s">
        <v>293</v>
      </c>
      <c r="F115" s="90" t="s">
        <v>281</v>
      </c>
      <c r="G115" s="90" t="s">
        <v>264</v>
      </c>
      <c r="H115" s="90" t="s">
        <v>137</v>
      </c>
    </row>
    <row r="116" spans="2:8" x14ac:dyDescent="0.25">
      <c r="B116" s="9">
        <v>350</v>
      </c>
      <c r="C116" s="13" t="s">
        <v>294</v>
      </c>
      <c r="D116" s="13" t="s">
        <v>193</v>
      </c>
      <c r="E116" s="13" t="s">
        <v>295</v>
      </c>
      <c r="F116" s="90" t="s">
        <v>281</v>
      </c>
      <c r="G116" s="90" t="s">
        <v>296</v>
      </c>
      <c r="H116" s="90" t="s">
        <v>149</v>
      </c>
    </row>
    <row r="117" spans="2:8" x14ac:dyDescent="0.25">
      <c r="B117" s="9">
        <v>500</v>
      </c>
      <c r="C117" s="13" t="s">
        <v>294</v>
      </c>
      <c r="D117" s="13" t="s">
        <v>297</v>
      </c>
      <c r="E117" s="13" t="s">
        <v>218</v>
      </c>
      <c r="F117" s="90" t="s">
        <v>281</v>
      </c>
      <c r="G117" s="90" t="s">
        <v>298</v>
      </c>
      <c r="H117" s="90" t="s">
        <v>299</v>
      </c>
    </row>
    <row r="118" spans="2:8" x14ac:dyDescent="0.25">
      <c r="B118" s="9">
        <v>506</v>
      </c>
      <c r="C118" s="13" t="s">
        <v>294</v>
      </c>
      <c r="D118" s="13" t="s">
        <v>300</v>
      </c>
      <c r="E118" s="13" t="s">
        <v>301</v>
      </c>
      <c r="F118" s="90" t="s">
        <v>281</v>
      </c>
      <c r="G118" s="90" t="s">
        <v>298</v>
      </c>
      <c r="H118" s="90" t="s">
        <v>299</v>
      </c>
    </row>
    <row r="119" spans="2:8" x14ac:dyDescent="0.25">
      <c r="B119" s="9">
        <v>507</v>
      </c>
      <c r="C119" s="13" t="s">
        <v>294</v>
      </c>
      <c r="D119" s="13" t="s">
        <v>302</v>
      </c>
      <c r="E119" s="13" t="s">
        <v>303</v>
      </c>
      <c r="F119" s="90" t="s">
        <v>281</v>
      </c>
      <c r="G119" s="90" t="s">
        <v>304</v>
      </c>
      <c r="H119" s="90" t="s">
        <v>304</v>
      </c>
    </row>
    <row r="120" spans="2:8" x14ac:dyDescent="0.25">
      <c r="B120" s="9">
        <v>510</v>
      </c>
      <c r="C120" s="13" t="s">
        <v>294</v>
      </c>
      <c r="D120" s="13" t="s">
        <v>305</v>
      </c>
      <c r="E120" s="13" t="s">
        <v>297</v>
      </c>
      <c r="F120" s="90" t="s">
        <v>281</v>
      </c>
      <c r="G120" s="90" t="s">
        <v>306</v>
      </c>
      <c r="H120" s="90" t="s">
        <v>149</v>
      </c>
    </row>
    <row r="121" spans="2:8" x14ac:dyDescent="0.25">
      <c r="B121" s="9">
        <v>513</v>
      </c>
      <c r="C121" s="13" t="s">
        <v>294</v>
      </c>
      <c r="D121" s="13" t="s">
        <v>307</v>
      </c>
      <c r="E121" s="13" t="s">
        <v>308</v>
      </c>
      <c r="F121" s="90" t="s">
        <v>281</v>
      </c>
      <c r="G121" s="90" t="s">
        <v>304</v>
      </c>
      <c r="H121" s="90" t="s">
        <v>304</v>
      </c>
    </row>
    <row r="122" spans="2:8" x14ac:dyDescent="0.25">
      <c r="B122" s="9">
        <v>515</v>
      </c>
      <c r="C122" s="13" t="s">
        <v>294</v>
      </c>
      <c r="D122" s="13" t="s">
        <v>309</v>
      </c>
      <c r="E122" s="13" t="s">
        <v>308</v>
      </c>
      <c r="F122" s="90" t="s">
        <v>281</v>
      </c>
      <c r="G122" s="90" t="s">
        <v>306</v>
      </c>
      <c r="H122" s="90" t="s">
        <v>149</v>
      </c>
    </row>
    <row r="123" spans="2:8" x14ac:dyDescent="0.25">
      <c r="B123" s="9">
        <v>516</v>
      </c>
      <c r="C123" s="13" t="s">
        <v>294</v>
      </c>
      <c r="D123" s="13" t="s">
        <v>310</v>
      </c>
      <c r="E123" s="13" t="s">
        <v>293</v>
      </c>
      <c r="F123" s="90" t="s">
        <v>281</v>
      </c>
      <c r="G123" s="90" t="s">
        <v>306</v>
      </c>
      <c r="H123" s="90" t="s">
        <v>149</v>
      </c>
    </row>
    <row r="124" spans="2:8" x14ac:dyDescent="0.25">
      <c r="B124" s="9">
        <v>520</v>
      </c>
      <c r="C124" s="13" t="s">
        <v>294</v>
      </c>
      <c r="D124" s="13" t="s">
        <v>311</v>
      </c>
      <c r="E124" s="13" t="s">
        <v>295</v>
      </c>
      <c r="F124" s="90" t="s">
        <v>281</v>
      </c>
      <c r="G124" s="90" t="s">
        <v>306</v>
      </c>
      <c r="H124" s="90" t="s">
        <v>149</v>
      </c>
    </row>
    <row r="125" spans="2:8" x14ac:dyDescent="0.25">
      <c r="B125" s="9">
        <v>521</v>
      </c>
      <c r="C125" s="13" t="s">
        <v>294</v>
      </c>
      <c r="D125" s="13" t="s">
        <v>312</v>
      </c>
      <c r="E125" s="13" t="s">
        <v>308</v>
      </c>
      <c r="F125" s="90" t="s">
        <v>281</v>
      </c>
      <c r="G125" s="90" t="s">
        <v>306</v>
      </c>
      <c r="H125" s="90" t="s">
        <v>149</v>
      </c>
    </row>
    <row r="126" spans="2:8" x14ac:dyDescent="0.25">
      <c r="B126" s="9">
        <v>522</v>
      </c>
      <c r="C126" s="13" t="s">
        <v>294</v>
      </c>
      <c r="D126" s="13" t="s">
        <v>313</v>
      </c>
      <c r="E126" s="13" t="s">
        <v>308</v>
      </c>
      <c r="F126" s="90" t="s">
        <v>281</v>
      </c>
      <c r="G126" s="90" t="s">
        <v>306</v>
      </c>
      <c r="H126" s="90" t="s">
        <v>149</v>
      </c>
    </row>
    <row r="127" spans="2:8" x14ac:dyDescent="0.25">
      <c r="B127" s="9">
        <v>525</v>
      </c>
      <c r="C127" s="13" t="s">
        <v>294</v>
      </c>
      <c r="D127" s="13" t="s">
        <v>314</v>
      </c>
      <c r="E127" s="13" t="s">
        <v>308</v>
      </c>
      <c r="F127" s="90" t="s">
        <v>281</v>
      </c>
      <c r="G127" s="90" t="s">
        <v>306</v>
      </c>
      <c r="H127" s="90" t="s">
        <v>149</v>
      </c>
    </row>
    <row r="128" spans="2:8" x14ac:dyDescent="0.25">
      <c r="B128" s="9">
        <v>526</v>
      </c>
      <c r="C128" s="13" t="s">
        <v>294</v>
      </c>
      <c r="D128" s="13" t="s">
        <v>315</v>
      </c>
      <c r="E128" s="13" t="s">
        <v>308</v>
      </c>
      <c r="F128" s="90" t="s">
        <v>281</v>
      </c>
      <c r="G128" s="90" t="s">
        <v>304</v>
      </c>
      <c r="H128" s="90" t="s">
        <v>304</v>
      </c>
    </row>
    <row r="129" spans="2:8" x14ac:dyDescent="0.25">
      <c r="B129" s="9">
        <v>530</v>
      </c>
      <c r="C129" s="13" t="s">
        <v>294</v>
      </c>
      <c r="D129" s="13" t="s">
        <v>316</v>
      </c>
      <c r="E129" s="13" t="s">
        <v>317</v>
      </c>
      <c r="F129" s="90" t="s">
        <v>281</v>
      </c>
      <c r="G129" s="90" t="s">
        <v>318</v>
      </c>
      <c r="H129" s="90" t="s">
        <v>149</v>
      </c>
    </row>
    <row r="130" spans="2:8" x14ac:dyDescent="0.25">
      <c r="B130" s="9">
        <v>535</v>
      </c>
      <c r="C130" s="13" t="s">
        <v>294</v>
      </c>
      <c r="D130" s="13" t="s">
        <v>319</v>
      </c>
      <c r="E130" s="13" t="s">
        <v>320</v>
      </c>
      <c r="F130" s="90" t="s">
        <v>281</v>
      </c>
      <c r="G130" s="90" t="s">
        <v>318</v>
      </c>
      <c r="H130" s="90" t="s">
        <v>149</v>
      </c>
    </row>
    <row r="131" spans="2:8" x14ac:dyDescent="0.25">
      <c r="B131" s="9">
        <v>536</v>
      </c>
      <c r="C131" s="13" t="s">
        <v>294</v>
      </c>
      <c r="D131" s="13" t="s">
        <v>321</v>
      </c>
      <c r="E131" s="13" t="s">
        <v>320</v>
      </c>
      <c r="F131" s="90" t="s">
        <v>281</v>
      </c>
      <c r="G131" s="90" t="s">
        <v>318</v>
      </c>
      <c r="H131" s="90" t="s">
        <v>149</v>
      </c>
    </row>
    <row r="132" spans="2:8" x14ac:dyDescent="0.25">
      <c r="B132" s="9">
        <v>540</v>
      </c>
      <c r="C132" s="13" t="s">
        <v>294</v>
      </c>
      <c r="D132" s="13" t="s">
        <v>322</v>
      </c>
      <c r="E132" s="13" t="s">
        <v>317</v>
      </c>
      <c r="F132" s="90" t="s">
        <v>281</v>
      </c>
      <c r="G132" s="90" t="s">
        <v>318</v>
      </c>
      <c r="H132" s="90" t="s">
        <v>149</v>
      </c>
    </row>
    <row r="133" spans="2:8" x14ac:dyDescent="0.25">
      <c r="B133" s="9">
        <v>545</v>
      </c>
      <c r="C133" s="13" t="s">
        <v>294</v>
      </c>
      <c r="D133" s="13" t="s">
        <v>323</v>
      </c>
      <c r="E133" s="13" t="s">
        <v>317</v>
      </c>
      <c r="F133" s="90" t="s">
        <v>281</v>
      </c>
      <c r="G133" s="90" t="s">
        <v>318</v>
      </c>
      <c r="H133" s="90" t="s">
        <v>149</v>
      </c>
    </row>
    <row r="134" spans="2:8" x14ac:dyDescent="0.25">
      <c r="B134" s="9">
        <v>550</v>
      </c>
      <c r="C134" s="13" t="s">
        <v>294</v>
      </c>
      <c r="D134" s="13" t="s">
        <v>295</v>
      </c>
      <c r="E134" s="13" t="s">
        <v>218</v>
      </c>
      <c r="F134" s="90" t="s">
        <v>281</v>
      </c>
      <c r="G134" s="90" t="s">
        <v>296</v>
      </c>
      <c r="H134" s="90" t="s">
        <v>149</v>
      </c>
    </row>
    <row r="135" spans="2:8" x14ac:dyDescent="0.25">
      <c r="B135" s="9">
        <v>560</v>
      </c>
      <c r="C135" s="13" t="s">
        <v>294</v>
      </c>
      <c r="D135" s="13" t="s">
        <v>297</v>
      </c>
      <c r="E135" s="13" t="s">
        <v>324</v>
      </c>
      <c r="F135" s="90" t="s">
        <v>281</v>
      </c>
      <c r="G135" s="90" t="s">
        <v>325</v>
      </c>
      <c r="H135" s="90" t="s">
        <v>149</v>
      </c>
    </row>
    <row r="136" spans="2:8" x14ac:dyDescent="0.25">
      <c r="B136" s="9">
        <v>565</v>
      </c>
      <c r="C136" s="13" t="s">
        <v>294</v>
      </c>
      <c r="D136" s="13" t="s">
        <v>326</v>
      </c>
      <c r="E136" s="13" t="s">
        <v>324</v>
      </c>
      <c r="F136" s="90" t="s">
        <v>281</v>
      </c>
      <c r="G136" s="90" t="s">
        <v>325</v>
      </c>
      <c r="H136" s="90" t="s">
        <v>149</v>
      </c>
    </row>
    <row r="137" spans="2:8" x14ac:dyDescent="0.25">
      <c r="B137" s="9">
        <v>570</v>
      </c>
      <c r="C137" s="13" t="s">
        <v>294</v>
      </c>
      <c r="D137" s="13" t="s">
        <v>311</v>
      </c>
      <c r="E137" s="13" t="s">
        <v>324</v>
      </c>
      <c r="F137" s="90" t="s">
        <v>281</v>
      </c>
      <c r="G137" s="90" t="s">
        <v>325</v>
      </c>
      <c r="H137" s="90" t="s">
        <v>149</v>
      </c>
    </row>
    <row r="138" spans="2:8" x14ac:dyDescent="0.25">
      <c r="B138" s="9">
        <v>575</v>
      </c>
      <c r="C138" s="13" t="s">
        <v>294</v>
      </c>
      <c r="D138" s="13" t="s">
        <v>297</v>
      </c>
      <c r="E138" s="13" t="s">
        <v>324</v>
      </c>
      <c r="F138" s="90" t="s">
        <v>281</v>
      </c>
      <c r="G138" s="90" t="s">
        <v>325</v>
      </c>
      <c r="H138" s="90" t="s">
        <v>149</v>
      </c>
    </row>
    <row r="139" spans="2:8" x14ac:dyDescent="0.25">
      <c r="B139" s="9">
        <v>576</v>
      </c>
      <c r="C139" s="13" t="s">
        <v>294</v>
      </c>
      <c r="D139" s="13" t="s">
        <v>311</v>
      </c>
      <c r="E139" s="13" t="s">
        <v>327</v>
      </c>
      <c r="F139" s="90" t="s">
        <v>281</v>
      </c>
      <c r="G139" s="90" t="s">
        <v>325</v>
      </c>
      <c r="H139" s="90" t="s">
        <v>149</v>
      </c>
    </row>
    <row r="140" spans="2:8" x14ac:dyDescent="0.25">
      <c r="B140" s="9" t="s">
        <v>328</v>
      </c>
      <c r="C140" s="13" t="s">
        <v>294</v>
      </c>
      <c r="D140" s="13" t="s">
        <v>297</v>
      </c>
      <c r="E140" s="13" t="s">
        <v>329</v>
      </c>
      <c r="F140" s="90" t="s">
        <v>281</v>
      </c>
      <c r="G140" s="90" t="s">
        <v>298</v>
      </c>
      <c r="H140" s="90" t="s">
        <v>299</v>
      </c>
    </row>
    <row r="141" spans="2:8" x14ac:dyDescent="0.25">
      <c r="B141" s="9" t="s">
        <v>330</v>
      </c>
      <c r="C141" s="13" t="s">
        <v>294</v>
      </c>
      <c r="D141" s="13" t="s">
        <v>331</v>
      </c>
      <c r="E141" s="13" t="s">
        <v>332</v>
      </c>
      <c r="F141" s="90" t="s">
        <v>281</v>
      </c>
      <c r="G141" s="90" t="s">
        <v>298</v>
      </c>
      <c r="H141" s="90" t="s">
        <v>299</v>
      </c>
    </row>
    <row r="142" spans="2:8" x14ac:dyDescent="0.25">
      <c r="B142" s="9" t="s">
        <v>333</v>
      </c>
      <c r="C142" s="13" t="s">
        <v>133</v>
      </c>
      <c r="D142" s="13" t="s">
        <v>282</v>
      </c>
      <c r="E142" s="13" t="s">
        <v>285</v>
      </c>
      <c r="F142" s="90" t="s">
        <v>281</v>
      </c>
      <c r="G142" s="90" t="s">
        <v>264</v>
      </c>
      <c r="H142" s="90" t="s">
        <v>137</v>
      </c>
    </row>
    <row r="143" spans="2:8" x14ac:dyDescent="0.25">
      <c r="B143" s="9" t="s">
        <v>334</v>
      </c>
      <c r="C143" s="13" t="s">
        <v>133</v>
      </c>
      <c r="D143" s="13" t="s">
        <v>282</v>
      </c>
      <c r="E143" s="13" t="s">
        <v>335</v>
      </c>
      <c r="F143" s="90" t="s">
        <v>281</v>
      </c>
      <c r="G143" s="90" t="s">
        <v>264</v>
      </c>
      <c r="H143" s="90" t="s">
        <v>137</v>
      </c>
    </row>
    <row r="144" spans="2:8" x14ac:dyDescent="0.25">
      <c r="B144" s="9" t="s">
        <v>336</v>
      </c>
      <c r="C144" s="13" t="s">
        <v>133</v>
      </c>
      <c r="D144" s="13" t="s">
        <v>282</v>
      </c>
      <c r="E144" s="13" t="s">
        <v>337</v>
      </c>
      <c r="F144" s="90" t="s">
        <v>281</v>
      </c>
      <c r="G144" s="90" t="s">
        <v>264</v>
      </c>
      <c r="H144" s="90" t="s">
        <v>137</v>
      </c>
    </row>
    <row r="145" spans="2:8" x14ac:dyDescent="0.25">
      <c r="B145" s="9" t="s">
        <v>38</v>
      </c>
      <c r="C145" s="13" t="s">
        <v>133</v>
      </c>
      <c r="D145" s="13" t="s">
        <v>282</v>
      </c>
      <c r="E145" s="13" t="s">
        <v>338</v>
      </c>
      <c r="F145" s="90" t="s">
        <v>281</v>
      </c>
      <c r="G145" s="90" t="s">
        <v>264</v>
      </c>
      <c r="H145" s="90" t="s">
        <v>137</v>
      </c>
    </row>
    <row r="146" spans="2:8" x14ac:dyDescent="0.25">
      <c r="B146" s="9" t="s">
        <v>39</v>
      </c>
      <c r="C146" s="13" t="s">
        <v>133</v>
      </c>
      <c r="D146" s="13" t="s">
        <v>282</v>
      </c>
      <c r="E146" s="13" t="s">
        <v>339</v>
      </c>
      <c r="F146" s="90" t="s">
        <v>281</v>
      </c>
      <c r="G146" s="90" t="s">
        <v>264</v>
      </c>
      <c r="H146" s="90" t="s">
        <v>137</v>
      </c>
    </row>
    <row r="147" spans="2:8" x14ac:dyDescent="0.25">
      <c r="B147" s="9" t="s">
        <v>340</v>
      </c>
      <c r="C147" s="13" t="s">
        <v>133</v>
      </c>
      <c r="D147" s="13" t="s">
        <v>341</v>
      </c>
      <c r="F147" s="90" t="s">
        <v>281</v>
      </c>
      <c r="G147" s="90" t="s">
        <v>142</v>
      </c>
      <c r="H147" s="90" t="s">
        <v>137</v>
      </c>
    </row>
    <row r="148" spans="2:8" x14ac:dyDescent="0.25">
      <c r="B148" s="9" t="s">
        <v>342</v>
      </c>
      <c r="C148" s="13" t="s">
        <v>133</v>
      </c>
      <c r="D148" s="13" t="s">
        <v>341</v>
      </c>
      <c r="F148" s="90" t="s">
        <v>281</v>
      </c>
      <c r="G148" s="90" t="s">
        <v>142</v>
      </c>
      <c r="H148" s="90" t="s">
        <v>137</v>
      </c>
    </row>
    <row r="149" spans="2:8" x14ac:dyDescent="0.25">
      <c r="B149" s="9" t="s">
        <v>343</v>
      </c>
      <c r="C149" s="13" t="s">
        <v>133</v>
      </c>
      <c r="D149" s="13" t="s">
        <v>344</v>
      </c>
      <c r="F149" s="90" t="s">
        <v>281</v>
      </c>
      <c r="G149" s="90" t="s">
        <v>142</v>
      </c>
      <c r="H149" s="90" t="s">
        <v>137</v>
      </c>
    </row>
    <row r="150" spans="2:8" x14ac:dyDescent="0.25">
      <c r="B150" s="9" t="s">
        <v>40</v>
      </c>
      <c r="C150" s="13" t="s">
        <v>133</v>
      </c>
      <c r="D150" s="13" t="s">
        <v>284</v>
      </c>
      <c r="E150" s="13" t="s">
        <v>345</v>
      </c>
      <c r="F150" s="90" t="s">
        <v>281</v>
      </c>
      <c r="G150" s="90" t="s">
        <v>264</v>
      </c>
      <c r="H150" s="90" t="s">
        <v>137</v>
      </c>
    </row>
    <row r="151" spans="2:8" x14ac:dyDescent="0.25">
      <c r="B151" s="9" t="s">
        <v>346</v>
      </c>
      <c r="C151" s="13" t="s">
        <v>133</v>
      </c>
      <c r="D151" s="13" t="s">
        <v>284</v>
      </c>
      <c r="E151" s="13" t="s">
        <v>347</v>
      </c>
      <c r="F151" s="90" t="s">
        <v>281</v>
      </c>
      <c r="G151" s="90" t="s">
        <v>264</v>
      </c>
      <c r="H151" s="90" t="s">
        <v>137</v>
      </c>
    </row>
    <row r="152" spans="2:8" x14ac:dyDescent="0.25">
      <c r="B152" s="9" t="s">
        <v>348</v>
      </c>
      <c r="C152" s="13" t="s">
        <v>133</v>
      </c>
      <c r="D152" s="13" t="s">
        <v>283</v>
      </c>
      <c r="E152" s="13" t="s">
        <v>285</v>
      </c>
      <c r="F152" s="90" t="s">
        <v>281</v>
      </c>
      <c r="G152" s="90" t="s">
        <v>264</v>
      </c>
      <c r="H152" s="90" t="s">
        <v>137</v>
      </c>
    </row>
    <row r="153" spans="2:8" x14ac:dyDescent="0.25">
      <c r="B153" s="9" t="s">
        <v>349</v>
      </c>
      <c r="C153" s="13" t="s">
        <v>133</v>
      </c>
      <c r="D153" s="13" t="s">
        <v>350</v>
      </c>
      <c r="F153" s="90" t="s">
        <v>281</v>
      </c>
      <c r="G153" s="90" t="s">
        <v>142</v>
      </c>
      <c r="H153" s="90" t="s">
        <v>137</v>
      </c>
    </row>
    <row r="154" spans="2:8" x14ac:dyDescent="0.25">
      <c r="B154" s="9" t="s">
        <v>351</v>
      </c>
      <c r="C154" s="13" t="s">
        <v>133</v>
      </c>
      <c r="D154" s="13" t="s">
        <v>350</v>
      </c>
      <c r="F154" s="90" t="s">
        <v>281</v>
      </c>
      <c r="G154" s="90" t="s">
        <v>142</v>
      </c>
      <c r="H154" s="90" t="s">
        <v>137</v>
      </c>
    </row>
    <row r="155" spans="2:8" x14ac:dyDescent="0.25">
      <c r="B155" s="9" t="s">
        <v>41</v>
      </c>
      <c r="C155" s="13" t="s">
        <v>133</v>
      </c>
      <c r="D155" s="13" t="s">
        <v>279</v>
      </c>
      <c r="E155" s="13" t="s">
        <v>286</v>
      </c>
      <c r="F155" s="90" t="s">
        <v>281</v>
      </c>
      <c r="G155" s="90" t="s">
        <v>264</v>
      </c>
      <c r="H155" s="90" t="s">
        <v>137</v>
      </c>
    </row>
    <row r="156" spans="2:8" x14ac:dyDescent="0.25">
      <c r="B156" s="9" t="s">
        <v>42</v>
      </c>
      <c r="C156" s="13" t="s">
        <v>133</v>
      </c>
      <c r="D156" s="13" t="s">
        <v>289</v>
      </c>
      <c r="E156" s="13" t="s">
        <v>288</v>
      </c>
      <c r="F156" s="90" t="s">
        <v>281</v>
      </c>
      <c r="G156" s="90" t="s">
        <v>264</v>
      </c>
      <c r="H156" s="90" t="s">
        <v>137</v>
      </c>
    </row>
    <row r="157" spans="2:8" x14ac:dyDescent="0.25">
      <c r="B157" s="9" t="s">
        <v>43</v>
      </c>
      <c r="C157" s="13" t="s">
        <v>133</v>
      </c>
      <c r="D157" s="13" t="s">
        <v>289</v>
      </c>
      <c r="E157" s="13" t="s">
        <v>352</v>
      </c>
      <c r="F157" s="90" t="s">
        <v>281</v>
      </c>
      <c r="G157" s="90" t="s">
        <v>264</v>
      </c>
      <c r="H157" s="90" t="s">
        <v>137</v>
      </c>
    </row>
    <row r="158" spans="2:8" x14ac:dyDescent="0.25">
      <c r="B158" s="9" t="s">
        <v>353</v>
      </c>
      <c r="C158" s="13" t="s">
        <v>11</v>
      </c>
      <c r="D158" s="13" t="s">
        <v>354</v>
      </c>
      <c r="E158" s="13" t="s">
        <v>163</v>
      </c>
      <c r="F158" s="90" t="s">
        <v>281</v>
      </c>
      <c r="G158" s="90" t="s">
        <v>13</v>
      </c>
      <c r="H158" s="90" t="s">
        <v>355</v>
      </c>
    </row>
    <row r="159" spans="2:8" x14ac:dyDescent="0.25">
      <c r="B159" s="9" t="s">
        <v>356</v>
      </c>
      <c r="C159" s="13" t="s">
        <v>11</v>
      </c>
      <c r="D159" s="13" t="s">
        <v>354</v>
      </c>
      <c r="E159" s="13" t="s">
        <v>140</v>
      </c>
      <c r="F159" s="90" t="s">
        <v>281</v>
      </c>
      <c r="G159" s="90" t="s">
        <v>13</v>
      </c>
      <c r="H159" s="90" t="s">
        <v>355</v>
      </c>
    </row>
    <row r="160" spans="2:8" x14ac:dyDescent="0.25">
      <c r="B160" s="9" t="s">
        <v>357</v>
      </c>
      <c r="C160" s="13" t="s">
        <v>11</v>
      </c>
      <c r="D160" s="13" t="s">
        <v>163</v>
      </c>
      <c r="E160" s="13" t="s">
        <v>358</v>
      </c>
      <c r="F160" s="90" t="s">
        <v>281</v>
      </c>
      <c r="G160" s="90" t="s">
        <v>13</v>
      </c>
      <c r="H160" s="90" t="s">
        <v>355</v>
      </c>
    </row>
    <row r="161" spans="2:10" x14ac:dyDescent="0.25">
      <c r="B161" s="9" t="s">
        <v>359</v>
      </c>
      <c r="C161" s="13" t="s">
        <v>11</v>
      </c>
      <c r="D161" s="13" t="s">
        <v>163</v>
      </c>
      <c r="E161" s="13" t="s">
        <v>360</v>
      </c>
      <c r="F161" s="90" t="s">
        <v>281</v>
      </c>
      <c r="G161" s="90" t="s">
        <v>13</v>
      </c>
      <c r="H161" s="90" t="s">
        <v>355</v>
      </c>
    </row>
    <row r="162" spans="2:10" x14ac:dyDescent="0.25">
      <c r="B162" s="9" t="s">
        <v>47</v>
      </c>
      <c r="C162" s="13" t="s">
        <v>171</v>
      </c>
      <c r="D162" s="13" t="s">
        <v>66</v>
      </c>
      <c r="E162" s="13" t="s">
        <v>280</v>
      </c>
      <c r="F162" s="90" t="s">
        <v>281</v>
      </c>
      <c r="G162" s="90" t="s">
        <v>142</v>
      </c>
      <c r="H162" s="90" t="s">
        <v>137</v>
      </c>
    </row>
    <row r="163" spans="2:10" x14ac:dyDescent="0.25">
      <c r="B163" s="9" t="s">
        <v>50</v>
      </c>
      <c r="C163" s="13" t="s">
        <v>171</v>
      </c>
      <c r="D163" s="13" t="s">
        <v>66</v>
      </c>
      <c r="E163" s="13" t="s">
        <v>361</v>
      </c>
      <c r="F163" s="90" t="s">
        <v>281</v>
      </c>
      <c r="G163" s="90" t="s">
        <v>142</v>
      </c>
      <c r="H163" s="90" t="s">
        <v>137</v>
      </c>
    </row>
    <row r="164" spans="2:10" x14ac:dyDescent="0.25">
      <c r="B164" s="9" t="s">
        <v>362</v>
      </c>
      <c r="C164" s="13" t="s">
        <v>294</v>
      </c>
      <c r="D164" s="13" t="s">
        <v>218</v>
      </c>
      <c r="E164" s="13" t="s">
        <v>331</v>
      </c>
      <c r="F164" s="90" t="s">
        <v>281</v>
      </c>
      <c r="G164" s="90" t="s">
        <v>298</v>
      </c>
      <c r="H164" s="90" t="s">
        <v>299</v>
      </c>
    </row>
    <row r="165" spans="2:10" x14ac:dyDescent="0.25">
      <c r="B165" s="9" t="s">
        <v>53</v>
      </c>
      <c r="C165" s="13" t="s">
        <v>171</v>
      </c>
      <c r="D165" s="13" t="s">
        <v>66</v>
      </c>
      <c r="E165" s="13" t="s">
        <v>285</v>
      </c>
      <c r="F165" s="90" t="s">
        <v>281</v>
      </c>
      <c r="G165" s="90" t="s">
        <v>142</v>
      </c>
      <c r="H165" s="90" t="s">
        <v>137</v>
      </c>
    </row>
    <row r="166" spans="2:10" x14ac:dyDescent="0.25">
      <c r="B166" s="9" t="s">
        <v>54</v>
      </c>
      <c r="C166" s="13" t="s">
        <v>171</v>
      </c>
      <c r="D166" s="13" t="s">
        <v>279</v>
      </c>
      <c r="E166" s="13" t="s">
        <v>363</v>
      </c>
      <c r="F166" s="90" t="s">
        <v>281</v>
      </c>
      <c r="G166" s="90" t="s">
        <v>264</v>
      </c>
      <c r="H166" s="90" t="s">
        <v>137</v>
      </c>
    </row>
    <row r="167" spans="2:10" x14ac:dyDescent="0.25">
      <c r="B167" s="9" t="s">
        <v>55</v>
      </c>
      <c r="C167" s="13" t="s">
        <v>171</v>
      </c>
      <c r="D167" s="13" t="s">
        <v>279</v>
      </c>
      <c r="E167" s="13" t="s">
        <v>287</v>
      </c>
      <c r="F167" s="90" t="s">
        <v>281</v>
      </c>
      <c r="G167" s="90" t="s">
        <v>264</v>
      </c>
      <c r="H167" s="90" t="s">
        <v>137</v>
      </c>
    </row>
    <row r="170" spans="2:10" ht="15.75" x14ac:dyDescent="0.25">
      <c r="B170" s="91" t="s">
        <v>126</v>
      </c>
      <c r="C170" s="92" t="s">
        <v>127</v>
      </c>
      <c r="D170" s="92" t="s">
        <v>128</v>
      </c>
      <c r="E170" s="92" t="s">
        <v>129</v>
      </c>
      <c r="F170" s="93" t="s">
        <v>130</v>
      </c>
      <c r="G170" s="93" t="s">
        <v>131</v>
      </c>
      <c r="H170" s="93" t="s">
        <v>132</v>
      </c>
      <c r="I170" s="94"/>
      <c r="J170" s="94"/>
    </row>
    <row r="171" spans="2:10" x14ac:dyDescent="0.25">
      <c r="B171" s="9">
        <v>32</v>
      </c>
      <c r="C171" s="13" t="s">
        <v>133</v>
      </c>
      <c r="D171" s="13" t="s">
        <v>364</v>
      </c>
      <c r="E171" s="13" t="s">
        <v>365</v>
      </c>
      <c r="F171" s="90" t="s">
        <v>10</v>
      </c>
      <c r="G171" s="90" t="s">
        <v>148</v>
      </c>
      <c r="H171" s="90" t="s">
        <v>149</v>
      </c>
    </row>
    <row r="172" spans="2:10" x14ac:dyDescent="0.25">
      <c r="B172" s="9">
        <v>41</v>
      </c>
      <c r="C172" s="13" t="s">
        <v>133</v>
      </c>
      <c r="D172" s="13" t="s">
        <v>366</v>
      </c>
      <c r="E172" s="13" t="s">
        <v>367</v>
      </c>
      <c r="F172" s="90" t="s">
        <v>10</v>
      </c>
      <c r="G172" s="90" t="s">
        <v>368</v>
      </c>
      <c r="H172" s="90" t="s">
        <v>232</v>
      </c>
    </row>
    <row r="173" spans="2:10" x14ac:dyDescent="0.25">
      <c r="B173" s="9">
        <v>45</v>
      </c>
      <c r="C173" s="13" t="s">
        <v>133</v>
      </c>
      <c r="D173" s="13" t="s">
        <v>369</v>
      </c>
      <c r="E173" s="13" t="s">
        <v>364</v>
      </c>
      <c r="F173" s="90" t="s">
        <v>10</v>
      </c>
      <c r="G173" s="90" t="s">
        <v>368</v>
      </c>
      <c r="H173" s="90" t="s">
        <v>232</v>
      </c>
    </row>
    <row r="174" spans="2:10" x14ac:dyDescent="0.25">
      <c r="B174" s="9">
        <v>46</v>
      </c>
      <c r="C174" s="13" t="s">
        <v>133</v>
      </c>
      <c r="D174" s="13" t="s">
        <v>369</v>
      </c>
      <c r="E174" s="13" t="s">
        <v>370</v>
      </c>
      <c r="F174" s="90" t="s">
        <v>10</v>
      </c>
      <c r="G174" s="90" t="s">
        <v>368</v>
      </c>
      <c r="H174" s="90" t="s">
        <v>232</v>
      </c>
    </row>
    <row r="175" spans="2:10" x14ac:dyDescent="0.25">
      <c r="B175" s="9">
        <v>48</v>
      </c>
      <c r="C175" s="13" t="s">
        <v>133</v>
      </c>
      <c r="D175" s="13" t="s">
        <v>371</v>
      </c>
      <c r="E175" s="13" t="s">
        <v>372</v>
      </c>
      <c r="F175" s="90" t="s">
        <v>10</v>
      </c>
      <c r="G175" s="90" t="s">
        <v>368</v>
      </c>
      <c r="H175" s="90" t="s">
        <v>232</v>
      </c>
    </row>
    <row r="176" spans="2:10" x14ac:dyDescent="0.25">
      <c r="B176" s="9">
        <v>51</v>
      </c>
      <c r="C176" s="13" t="s">
        <v>133</v>
      </c>
      <c r="D176" s="13" t="s">
        <v>373</v>
      </c>
      <c r="E176" s="13" t="s">
        <v>147</v>
      </c>
      <c r="F176" s="90" t="s">
        <v>10</v>
      </c>
      <c r="G176" s="90" t="s">
        <v>159</v>
      </c>
      <c r="H176" s="90" t="s">
        <v>160</v>
      </c>
    </row>
    <row r="177" spans="2:8" x14ac:dyDescent="0.25">
      <c r="B177" s="9">
        <v>56</v>
      </c>
      <c r="C177" s="13" t="s">
        <v>133</v>
      </c>
      <c r="D177" s="13" t="s">
        <v>147</v>
      </c>
      <c r="E177" s="13" t="s">
        <v>374</v>
      </c>
      <c r="F177" s="90" t="s">
        <v>10</v>
      </c>
      <c r="G177" s="90" t="s">
        <v>159</v>
      </c>
      <c r="H177" s="90" t="s">
        <v>160</v>
      </c>
    </row>
    <row r="178" spans="2:8" x14ac:dyDescent="0.25">
      <c r="B178" s="9">
        <v>130</v>
      </c>
      <c r="C178" s="13" t="s">
        <v>375</v>
      </c>
      <c r="D178" s="13" t="s">
        <v>376</v>
      </c>
      <c r="E178" s="13" t="s">
        <v>134</v>
      </c>
      <c r="F178" s="90" t="s">
        <v>10</v>
      </c>
      <c r="G178" s="90" t="s">
        <v>377</v>
      </c>
      <c r="H178" s="90" t="s">
        <v>378</v>
      </c>
    </row>
    <row r="179" spans="2:8" x14ac:dyDescent="0.25">
      <c r="B179" s="9">
        <v>140</v>
      </c>
      <c r="C179" s="13" t="s">
        <v>375</v>
      </c>
      <c r="D179" s="13" t="s">
        <v>379</v>
      </c>
      <c r="E179" s="13" t="s">
        <v>134</v>
      </c>
      <c r="F179" s="90" t="s">
        <v>10</v>
      </c>
      <c r="G179" s="90" t="s">
        <v>377</v>
      </c>
      <c r="H179" s="90" t="s">
        <v>378</v>
      </c>
    </row>
    <row r="180" spans="2:8" x14ac:dyDescent="0.25">
      <c r="B180" s="9">
        <v>150</v>
      </c>
      <c r="C180" s="13" t="s">
        <v>375</v>
      </c>
      <c r="D180" s="13" t="s">
        <v>194</v>
      </c>
      <c r="E180" s="13" t="s">
        <v>191</v>
      </c>
      <c r="F180" s="90" t="s">
        <v>10</v>
      </c>
      <c r="G180" s="90" t="s">
        <v>380</v>
      </c>
      <c r="H180" s="90" t="s">
        <v>232</v>
      </c>
    </row>
    <row r="181" spans="2:8" x14ac:dyDescent="0.25">
      <c r="B181" s="9">
        <v>160</v>
      </c>
      <c r="C181" s="13" t="s">
        <v>375</v>
      </c>
      <c r="D181" s="13" t="s">
        <v>381</v>
      </c>
      <c r="E181" s="13" t="s">
        <v>191</v>
      </c>
      <c r="F181" s="90" t="s">
        <v>10</v>
      </c>
      <c r="G181" s="90" t="s">
        <v>382</v>
      </c>
      <c r="H181" s="90" t="s">
        <v>378</v>
      </c>
    </row>
    <row r="182" spans="2:8" x14ac:dyDescent="0.25">
      <c r="B182" s="9">
        <v>201</v>
      </c>
      <c r="C182" s="13" t="s">
        <v>383</v>
      </c>
      <c r="D182" s="13" t="s">
        <v>376</v>
      </c>
      <c r="E182" s="13" t="s">
        <v>384</v>
      </c>
      <c r="F182" s="90" t="s">
        <v>10</v>
      </c>
      <c r="G182" s="90" t="s">
        <v>13</v>
      </c>
      <c r="H182" s="90" t="s">
        <v>355</v>
      </c>
    </row>
    <row r="183" spans="2:8" x14ac:dyDescent="0.25">
      <c r="B183" s="9">
        <v>202</v>
      </c>
      <c r="C183" s="13" t="s">
        <v>383</v>
      </c>
      <c r="D183" s="13" t="s">
        <v>385</v>
      </c>
      <c r="E183" s="13" t="s">
        <v>376</v>
      </c>
      <c r="F183" s="90" t="s">
        <v>10</v>
      </c>
      <c r="G183" s="90" t="s">
        <v>13</v>
      </c>
      <c r="H183" s="90" t="s">
        <v>355</v>
      </c>
    </row>
    <row r="184" spans="2:8" x14ac:dyDescent="0.25">
      <c r="B184" s="9">
        <v>203</v>
      </c>
      <c r="C184" s="13" t="s">
        <v>383</v>
      </c>
      <c r="D184" s="13" t="s">
        <v>386</v>
      </c>
      <c r="E184" s="13" t="s">
        <v>376</v>
      </c>
      <c r="F184" s="90" t="s">
        <v>10</v>
      </c>
      <c r="G184" s="90" t="s">
        <v>387</v>
      </c>
      <c r="H184" s="90" t="s">
        <v>378</v>
      </c>
    </row>
    <row r="185" spans="2:8" x14ac:dyDescent="0.25">
      <c r="B185" s="9">
        <v>204</v>
      </c>
      <c r="C185" s="13" t="s">
        <v>383</v>
      </c>
      <c r="D185" s="13" t="s">
        <v>381</v>
      </c>
      <c r="E185" s="13" t="s">
        <v>376</v>
      </c>
      <c r="F185" s="90" t="s">
        <v>10</v>
      </c>
      <c r="G185" s="90" t="s">
        <v>387</v>
      </c>
      <c r="H185" s="90" t="s">
        <v>378</v>
      </c>
    </row>
    <row r="186" spans="2:8" x14ac:dyDescent="0.25">
      <c r="B186" s="9">
        <v>205</v>
      </c>
      <c r="C186" s="13" t="s">
        <v>383</v>
      </c>
      <c r="D186" s="13" t="s">
        <v>376</v>
      </c>
      <c r="E186" s="13" t="s">
        <v>388</v>
      </c>
      <c r="F186" s="90" t="s">
        <v>10</v>
      </c>
      <c r="G186" s="90" t="s">
        <v>387</v>
      </c>
      <c r="H186" s="90" t="s">
        <v>378</v>
      </c>
    </row>
    <row r="187" spans="2:8" x14ac:dyDescent="0.25">
      <c r="B187" s="9">
        <v>210</v>
      </c>
      <c r="C187" s="13" t="s">
        <v>375</v>
      </c>
      <c r="D187" s="13" t="s">
        <v>389</v>
      </c>
      <c r="E187" s="13" t="s">
        <v>376</v>
      </c>
      <c r="F187" s="90" t="s">
        <v>10</v>
      </c>
      <c r="G187" s="90" t="s">
        <v>380</v>
      </c>
      <c r="H187" s="90" t="s">
        <v>232</v>
      </c>
    </row>
    <row r="188" spans="2:8" x14ac:dyDescent="0.25">
      <c r="B188" s="9">
        <v>215</v>
      </c>
      <c r="C188" s="13" t="s">
        <v>375</v>
      </c>
      <c r="D188" s="13" t="s">
        <v>390</v>
      </c>
      <c r="E188" s="13" t="s">
        <v>376</v>
      </c>
      <c r="F188" s="90" t="s">
        <v>10</v>
      </c>
      <c r="G188" s="90" t="s">
        <v>377</v>
      </c>
      <c r="H188" s="90" t="s">
        <v>378</v>
      </c>
    </row>
    <row r="189" spans="2:8" x14ac:dyDescent="0.25">
      <c r="B189" s="9">
        <v>220</v>
      </c>
      <c r="C189" s="13" t="s">
        <v>375</v>
      </c>
      <c r="D189" s="13" t="s">
        <v>376</v>
      </c>
      <c r="E189" s="13" t="s">
        <v>379</v>
      </c>
      <c r="F189" s="90" t="s">
        <v>10</v>
      </c>
      <c r="G189" s="90" t="s">
        <v>380</v>
      </c>
      <c r="H189" s="90" t="s">
        <v>232</v>
      </c>
    </row>
    <row r="190" spans="2:8" x14ac:dyDescent="0.25">
      <c r="B190" s="9">
        <v>225</v>
      </c>
      <c r="C190" s="13" t="s">
        <v>375</v>
      </c>
      <c r="D190" s="13" t="s">
        <v>379</v>
      </c>
      <c r="E190" s="13" t="s">
        <v>161</v>
      </c>
      <c r="F190" s="90" t="s">
        <v>10</v>
      </c>
      <c r="G190" s="90" t="s">
        <v>377</v>
      </c>
      <c r="H190" s="90" t="s">
        <v>378</v>
      </c>
    </row>
    <row r="191" spans="2:8" x14ac:dyDescent="0.25">
      <c r="B191" s="9">
        <v>230</v>
      </c>
      <c r="C191" s="13" t="s">
        <v>375</v>
      </c>
      <c r="D191" s="13" t="s">
        <v>376</v>
      </c>
      <c r="E191" s="13" t="s">
        <v>391</v>
      </c>
      <c r="F191" s="90" t="s">
        <v>10</v>
      </c>
      <c r="G191" s="90" t="s">
        <v>377</v>
      </c>
      <c r="H191" s="90" t="s">
        <v>378</v>
      </c>
    </row>
    <row r="192" spans="2:8" x14ac:dyDescent="0.25">
      <c r="B192" s="9">
        <v>235</v>
      </c>
      <c r="C192" s="13" t="s">
        <v>375</v>
      </c>
      <c r="D192" s="13" t="s">
        <v>392</v>
      </c>
      <c r="F192" s="90" t="s">
        <v>10</v>
      </c>
      <c r="G192" s="90" t="s">
        <v>377</v>
      </c>
      <c r="H192" s="90" t="s">
        <v>378</v>
      </c>
    </row>
    <row r="193" spans="2:8" x14ac:dyDescent="0.25">
      <c r="B193" s="9">
        <v>240</v>
      </c>
      <c r="C193" s="13" t="s">
        <v>375</v>
      </c>
      <c r="D193" s="13" t="s">
        <v>393</v>
      </c>
      <c r="E193" s="13" t="s">
        <v>376</v>
      </c>
      <c r="F193" s="90" t="s">
        <v>10</v>
      </c>
      <c r="G193" s="90" t="s">
        <v>382</v>
      </c>
      <c r="H193" s="90" t="s">
        <v>378</v>
      </c>
    </row>
    <row r="194" spans="2:8" x14ac:dyDescent="0.25">
      <c r="B194" s="9">
        <v>245</v>
      </c>
      <c r="C194" s="13" t="s">
        <v>375</v>
      </c>
      <c r="D194" s="13" t="s">
        <v>394</v>
      </c>
      <c r="E194" s="13" t="s">
        <v>376</v>
      </c>
      <c r="F194" s="90" t="s">
        <v>10</v>
      </c>
      <c r="G194" s="90" t="s">
        <v>382</v>
      </c>
      <c r="H194" s="90" t="s">
        <v>378</v>
      </c>
    </row>
    <row r="195" spans="2:8" x14ac:dyDescent="0.25">
      <c r="B195" s="9">
        <v>250</v>
      </c>
      <c r="C195" s="13" t="s">
        <v>375</v>
      </c>
      <c r="D195" s="13" t="s">
        <v>395</v>
      </c>
      <c r="E195" s="13" t="s">
        <v>191</v>
      </c>
      <c r="F195" s="90" t="s">
        <v>10</v>
      </c>
      <c r="G195" s="90" t="s">
        <v>396</v>
      </c>
      <c r="H195" s="90" t="s">
        <v>378</v>
      </c>
    </row>
    <row r="196" spans="2:8" x14ac:dyDescent="0.25">
      <c r="B196" s="9">
        <v>260</v>
      </c>
      <c r="C196" s="13" t="s">
        <v>375</v>
      </c>
      <c r="D196" s="13" t="s">
        <v>397</v>
      </c>
      <c r="E196" s="13" t="s">
        <v>398</v>
      </c>
      <c r="F196" s="90" t="s">
        <v>10</v>
      </c>
      <c r="G196" s="90" t="s">
        <v>396</v>
      </c>
      <c r="H196" s="90" t="s">
        <v>378</v>
      </c>
    </row>
    <row r="197" spans="2:8" x14ac:dyDescent="0.25">
      <c r="B197" s="9">
        <v>265</v>
      </c>
      <c r="C197" s="13" t="s">
        <v>375</v>
      </c>
      <c r="D197" s="13" t="s">
        <v>376</v>
      </c>
      <c r="E197" s="13" t="s">
        <v>376</v>
      </c>
      <c r="F197" s="90" t="s">
        <v>10</v>
      </c>
      <c r="G197" s="90" t="s">
        <v>396</v>
      </c>
      <c r="H197" s="90" t="s">
        <v>378</v>
      </c>
    </row>
    <row r="198" spans="2:8" x14ac:dyDescent="0.25">
      <c r="B198" s="9">
        <v>270</v>
      </c>
      <c r="C198" s="13" t="s">
        <v>375</v>
      </c>
      <c r="D198" s="13" t="s">
        <v>229</v>
      </c>
      <c r="E198" s="13" t="s">
        <v>376</v>
      </c>
      <c r="F198" s="90" t="s">
        <v>10</v>
      </c>
      <c r="G198" s="90" t="s">
        <v>396</v>
      </c>
      <c r="H198" s="90" t="s">
        <v>378</v>
      </c>
    </row>
    <row r="199" spans="2:8" x14ac:dyDescent="0.25">
      <c r="B199" s="9">
        <v>275</v>
      </c>
      <c r="C199" s="13" t="s">
        <v>375</v>
      </c>
      <c r="D199" s="13" t="s">
        <v>229</v>
      </c>
      <c r="E199" s="13" t="s">
        <v>399</v>
      </c>
      <c r="F199" s="90" t="s">
        <v>10</v>
      </c>
      <c r="G199" s="90" t="s">
        <v>396</v>
      </c>
      <c r="H199" s="90" t="s">
        <v>378</v>
      </c>
    </row>
    <row r="200" spans="2:8" x14ac:dyDescent="0.25">
      <c r="B200" s="9">
        <v>280</v>
      </c>
      <c r="C200" s="13" t="s">
        <v>375</v>
      </c>
      <c r="D200" s="13" t="s">
        <v>229</v>
      </c>
      <c r="E200" s="13" t="s">
        <v>400</v>
      </c>
      <c r="F200" s="90" t="s">
        <v>10</v>
      </c>
      <c r="G200" s="90" t="s">
        <v>396</v>
      </c>
      <c r="H200" s="90" t="s">
        <v>378</v>
      </c>
    </row>
    <row r="201" spans="2:8" x14ac:dyDescent="0.25">
      <c r="B201" s="9">
        <v>281</v>
      </c>
      <c r="C201" s="13" t="s">
        <v>375</v>
      </c>
      <c r="D201" s="13" t="s">
        <v>401</v>
      </c>
      <c r="E201" s="13" t="s">
        <v>229</v>
      </c>
      <c r="F201" s="90" t="s">
        <v>10</v>
      </c>
      <c r="G201" s="90" t="s">
        <v>396</v>
      </c>
      <c r="H201" s="90" t="s">
        <v>378</v>
      </c>
    </row>
    <row r="202" spans="2:8" x14ac:dyDescent="0.25">
      <c r="B202" s="9">
        <v>285</v>
      </c>
      <c r="C202" s="13" t="s">
        <v>375</v>
      </c>
      <c r="D202" s="13" t="s">
        <v>402</v>
      </c>
      <c r="E202" s="13" t="s">
        <v>229</v>
      </c>
      <c r="F202" s="90" t="s">
        <v>10</v>
      </c>
      <c r="G202" s="90" t="s">
        <v>396</v>
      </c>
      <c r="H202" s="90" t="s">
        <v>378</v>
      </c>
    </row>
    <row r="203" spans="2:8" x14ac:dyDescent="0.25">
      <c r="B203" s="9">
        <v>290</v>
      </c>
      <c r="C203" s="13" t="s">
        <v>375</v>
      </c>
      <c r="D203" s="13" t="s">
        <v>229</v>
      </c>
      <c r="E203" s="13" t="s">
        <v>403</v>
      </c>
      <c r="F203" s="90" t="s">
        <v>10</v>
      </c>
      <c r="G203" s="90" t="s">
        <v>396</v>
      </c>
      <c r="H203" s="90" t="s">
        <v>378</v>
      </c>
    </row>
    <row r="204" spans="2:8" x14ac:dyDescent="0.25">
      <c r="B204" s="9" t="s">
        <v>404</v>
      </c>
      <c r="C204" s="13" t="s">
        <v>375</v>
      </c>
      <c r="D204" s="13" t="s">
        <v>405</v>
      </c>
      <c r="E204" s="13" t="s">
        <v>406</v>
      </c>
      <c r="F204" s="90" t="s">
        <v>10</v>
      </c>
      <c r="G204" s="90" t="s">
        <v>377</v>
      </c>
      <c r="H204" s="90" t="s">
        <v>378</v>
      </c>
    </row>
    <row r="205" spans="2:8" x14ac:dyDescent="0.25">
      <c r="B205" s="9" t="s">
        <v>407</v>
      </c>
      <c r="C205" s="13" t="s">
        <v>375</v>
      </c>
      <c r="D205" s="13" t="s">
        <v>194</v>
      </c>
      <c r="E205" s="13" t="s">
        <v>406</v>
      </c>
      <c r="F205" s="90" t="s">
        <v>10</v>
      </c>
      <c r="G205" s="90" t="s">
        <v>380</v>
      </c>
      <c r="H205" s="90" t="s">
        <v>232</v>
      </c>
    </row>
    <row r="206" spans="2:8" x14ac:dyDescent="0.25">
      <c r="B206" s="9" t="s">
        <v>408</v>
      </c>
      <c r="C206" s="13" t="s">
        <v>375</v>
      </c>
      <c r="D206" s="13" t="s">
        <v>381</v>
      </c>
      <c r="E206" s="13" t="s">
        <v>406</v>
      </c>
      <c r="F206" s="90" t="s">
        <v>10</v>
      </c>
      <c r="G206" s="90" t="s">
        <v>382</v>
      </c>
      <c r="H206" s="90" t="s">
        <v>378</v>
      </c>
    </row>
    <row r="207" spans="2:8" x14ac:dyDescent="0.25">
      <c r="B207" s="9" t="s">
        <v>409</v>
      </c>
      <c r="C207" s="13" t="s">
        <v>375</v>
      </c>
      <c r="D207" s="13" t="s">
        <v>410</v>
      </c>
      <c r="E207" s="13" t="s">
        <v>191</v>
      </c>
      <c r="F207" s="90" t="s">
        <v>10</v>
      </c>
      <c r="G207" s="90" t="s">
        <v>396</v>
      </c>
      <c r="H207" s="90" t="s">
        <v>378</v>
      </c>
    </row>
    <row r="208" spans="2:8" x14ac:dyDescent="0.25">
      <c r="B208" s="9" t="s">
        <v>411</v>
      </c>
      <c r="C208" s="13" t="s">
        <v>375</v>
      </c>
      <c r="D208" s="13" t="s">
        <v>395</v>
      </c>
      <c r="E208" s="13" t="s">
        <v>191</v>
      </c>
      <c r="F208" s="90" t="s">
        <v>10</v>
      </c>
      <c r="G208" s="90" t="s">
        <v>396</v>
      </c>
      <c r="H208" s="90" t="s">
        <v>378</v>
      </c>
    </row>
    <row r="209" spans="2:8" x14ac:dyDescent="0.25">
      <c r="B209" s="9" t="s">
        <v>412</v>
      </c>
      <c r="C209" s="13" t="s">
        <v>375</v>
      </c>
      <c r="D209" s="13" t="s">
        <v>413</v>
      </c>
      <c r="E209" s="13" t="s">
        <v>191</v>
      </c>
      <c r="F209" s="90" t="s">
        <v>10</v>
      </c>
      <c r="G209" s="90" t="s">
        <v>396</v>
      </c>
      <c r="H209" s="90" t="s">
        <v>378</v>
      </c>
    </row>
    <row r="210" spans="2:8" x14ac:dyDescent="0.25">
      <c r="B210" s="9" t="s">
        <v>34</v>
      </c>
      <c r="C210" s="13" t="s">
        <v>133</v>
      </c>
      <c r="D210" s="13" t="s">
        <v>161</v>
      </c>
      <c r="E210" s="13" t="s">
        <v>191</v>
      </c>
      <c r="F210" s="90" t="s">
        <v>10</v>
      </c>
      <c r="G210" s="90" t="s">
        <v>148</v>
      </c>
      <c r="H210" s="90" t="s">
        <v>149</v>
      </c>
    </row>
    <row r="211" spans="2:8" x14ac:dyDescent="0.25">
      <c r="B211" s="9" t="s">
        <v>35</v>
      </c>
      <c r="C211" s="13" t="s">
        <v>133</v>
      </c>
      <c r="D211" s="13" t="s">
        <v>147</v>
      </c>
      <c r="E211" s="13" t="s">
        <v>414</v>
      </c>
      <c r="F211" s="90" t="s">
        <v>10</v>
      </c>
      <c r="G211" s="90" t="s">
        <v>159</v>
      </c>
      <c r="H211" s="90" t="s">
        <v>160</v>
      </c>
    </row>
    <row r="212" spans="2:8" x14ac:dyDescent="0.25">
      <c r="B212" s="9" t="s">
        <v>415</v>
      </c>
      <c r="C212" s="13" t="s">
        <v>11</v>
      </c>
      <c r="D212" s="13" t="s">
        <v>163</v>
      </c>
      <c r="E212" s="13" t="s">
        <v>410</v>
      </c>
      <c r="F212" s="90" t="s">
        <v>10</v>
      </c>
      <c r="G212" s="90" t="s">
        <v>13</v>
      </c>
      <c r="H212" s="90" t="s">
        <v>355</v>
      </c>
    </row>
    <row r="213" spans="2:8" x14ac:dyDescent="0.25">
      <c r="B213" s="9" t="s">
        <v>416</v>
      </c>
      <c r="C213" s="13" t="s">
        <v>171</v>
      </c>
      <c r="D213" s="13" t="s">
        <v>66</v>
      </c>
      <c r="E213" s="13" t="s">
        <v>370</v>
      </c>
      <c r="F213" s="90" t="s">
        <v>10</v>
      </c>
      <c r="G213" s="90" t="s">
        <v>148</v>
      </c>
      <c r="H213" s="90" t="s">
        <v>149</v>
      </c>
    </row>
    <row r="214" spans="2:8" x14ac:dyDescent="0.25">
      <c r="B214" s="9" t="s">
        <v>417</v>
      </c>
      <c r="C214" s="13" t="s">
        <v>171</v>
      </c>
      <c r="D214" s="13" t="s">
        <v>172</v>
      </c>
      <c r="E214" s="13" t="s">
        <v>418</v>
      </c>
      <c r="F214" s="90" t="s">
        <v>10</v>
      </c>
      <c r="G214" s="90" t="s">
        <v>148</v>
      </c>
      <c r="H214" s="90" t="s">
        <v>149</v>
      </c>
    </row>
    <row r="215" spans="2:8" x14ac:dyDescent="0.25">
      <c r="B215" s="9" t="s">
        <v>44</v>
      </c>
      <c r="C215" s="13" t="s">
        <v>171</v>
      </c>
      <c r="D215" s="13" t="s">
        <v>172</v>
      </c>
      <c r="E215" s="13" t="s">
        <v>418</v>
      </c>
      <c r="F215" s="90" t="s">
        <v>10</v>
      </c>
      <c r="G215" s="90" t="s">
        <v>148</v>
      </c>
      <c r="H215" s="90" t="s">
        <v>149</v>
      </c>
    </row>
    <row r="216" spans="2:8" x14ac:dyDescent="0.25">
      <c r="B216" s="9" t="s">
        <v>419</v>
      </c>
      <c r="C216" s="13" t="s">
        <v>375</v>
      </c>
      <c r="D216" s="13" t="s">
        <v>191</v>
      </c>
      <c r="E216" s="13" t="s">
        <v>393</v>
      </c>
      <c r="F216" s="90" t="s">
        <v>10</v>
      </c>
      <c r="G216" s="90" t="s">
        <v>382</v>
      </c>
      <c r="H216" s="90" t="s">
        <v>378</v>
      </c>
    </row>
    <row r="217" spans="2:8" x14ac:dyDescent="0.25">
      <c r="B217" s="9" t="s">
        <v>420</v>
      </c>
      <c r="C217" s="13" t="s">
        <v>375</v>
      </c>
      <c r="D217" s="13" t="s">
        <v>191</v>
      </c>
      <c r="E217" s="13" t="s">
        <v>405</v>
      </c>
      <c r="F217" s="90" t="s">
        <v>10</v>
      </c>
      <c r="G217" s="90" t="s">
        <v>382</v>
      </c>
      <c r="H217" s="90" t="s">
        <v>378</v>
      </c>
    </row>
    <row r="218" spans="2:8" x14ac:dyDescent="0.25">
      <c r="B218" s="9" t="s">
        <v>421</v>
      </c>
      <c r="C218" s="13" t="s">
        <v>375</v>
      </c>
      <c r="D218" s="13" t="s">
        <v>191</v>
      </c>
      <c r="E218" s="13" t="s">
        <v>194</v>
      </c>
      <c r="F218" s="90" t="s">
        <v>10</v>
      </c>
      <c r="G218" s="90" t="s">
        <v>382</v>
      </c>
      <c r="H218" s="90" t="s">
        <v>378</v>
      </c>
    </row>
    <row r="219" spans="2:8" x14ac:dyDescent="0.25">
      <c r="B219" s="9" t="s">
        <v>422</v>
      </c>
      <c r="C219" s="13" t="s">
        <v>375</v>
      </c>
      <c r="D219" s="13" t="s">
        <v>191</v>
      </c>
      <c r="E219" s="13" t="s">
        <v>389</v>
      </c>
      <c r="F219" s="90" t="s">
        <v>10</v>
      </c>
      <c r="G219" s="90" t="s">
        <v>382</v>
      </c>
      <c r="H219" s="90" t="s">
        <v>378</v>
      </c>
    </row>
    <row r="220" spans="2:8" x14ac:dyDescent="0.25">
      <c r="B220" s="9" t="s">
        <v>45</v>
      </c>
      <c r="C220" s="13" t="s">
        <v>171</v>
      </c>
      <c r="D220" s="13" t="s">
        <v>423</v>
      </c>
      <c r="E220" s="13" t="s">
        <v>286</v>
      </c>
      <c r="F220" s="90" t="s">
        <v>10</v>
      </c>
      <c r="G220" s="90" t="s">
        <v>264</v>
      </c>
      <c r="H220" s="90" t="s">
        <v>137</v>
      </c>
    </row>
    <row r="221" spans="2:8" x14ac:dyDescent="0.25">
      <c r="B221" s="9" t="s">
        <v>424</v>
      </c>
      <c r="C221" s="13" t="s">
        <v>375</v>
      </c>
      <c r="D221" s="13" t="s">
        <v>191</v>
      </c>
      <c r="E221" s="13" t="s">
        <v>395</v>
      </c>
      <c r="F221" s="90" t="s">
        <v>10</v>
      </c>
      <c r="G221" s="90" t="s">
        <v>396</v>
      </c>
      <c r="H221" s="90" t="s">
        <v>378</v>
      </c>
    </row>
    <row r="222" spans="2:8" x14ac:dyDescent="0.25">
      <c r="B222" s="9" t="s">
        <v>49</v>
      </c>
      <c r="C222" s="13" t="s">
        <v>171</v>
      </c>
      <c r="D222" s="13" t="s">
        <v>364</v>
      </c>
      <c r="E222" s="13" t="s">
        <v>365</v>
      </c>
      <c r="F222" s="90" t="s">
        <v>10</v>
      </c>
      <c r="G222" s="90" t="s">
        <v>148</v>
      </c>
      <c r="H222" s="90" t="s">
        <v>149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2:T25"/>
  <sheetViews>
    <sheetView showGridLines="0" workbookViewId="0">
      <selection activeCell="B21" sqref="B21"/>
    </sheetView>
  </sheetViews>
  <sheetFormatPr baseColWidth="10" defaultRowHeight="15" x14ac:dyDescent="0.25"/>
  <cols>
    <col min="1" max="1" width="16.28515625" customWidth="1"/>
    <col min="3" max="3" width="35.85546875" bestFit="1" customWidth="1"/>
    <col min="4" max="4" width="12.85546875" bestFit="1" customWidth="1"/>
    <col min="12" max="12" width="13.5703125" bestFit="1" customWidth="1"/>
  </cols>
  <sheetData>
    <row r="2" spans="1:20" ht="21" x14ac:dyDescent="0.25">
      <c r="C2" s="64" t="s">
        <v>109</v>
      </c>
    </row>
    <row r="3" spans="1:20" ht="15.75" thickBot="1" x14ac:dyDescent="0.3">
      <c r="D3" t="s">
        <v>79</v>
      </c>
    </row>
    <row r="4" spans="1:20" ht="15.75" thickBot="1" x14ac:dyDescent="0.3">
      <c r="C4" s="57" t="s">
        <v>78</v>
      </c>
      <c r="D4" s="160" t="s">
        <v>104</v>
      </c>
      <c r="E4" s="160"/>
      <c r="F4" s="160"/>
      <c r="G4" s="160"/>
      <c r="H4" s="160"/>
      <c r="I4" s="160"/>
      <c r="J4" s="160"/>
      <c r="K4" s="160"/>
      <c r="L4" s="155" t="s">
        <v>105</v>
      </c>
      <c r="M4" s="155"/>
      <c r="N4" s="155"/>
      <c r="O4" s="155"/>
      <c r="P4" s="155"/>
      <c r="Q4" s="155"/>
      <c r="R4" s="155"/>
      <c r="S4" s="155"/>
      <c r="T4" s="55" t="s">
        <v>81</v>
      </c>
    </row>
    <row r="5" spans="1:20" ht="15.75" thickBot="1" x14ac:dyDescent="0.3">
      <c r="A5" s="6" t="s">
        <v>108</v>
      </c>
      <c r="C5" s="54" t="s">
        <v>83</v>
      </c>
      <c r="D5" s="56" t="s">
        <v>20</v>
      </c>
      <c r="E5" s="56" t="s">
        <v>21</v>
      </c>
      <c r="F5" s="56" t="s">
        <v>22</v>
      </c>
      <c r="G5" s="56" t="s">
        <v>23</v>
      </c>
      <c r="H5" s="56" t="s">
        <v>24</v>
      </c>
      <c r="I5" s="56" t="s">
        <v>25</v>
      </c>
      <c r="J5" s="56" t="s">
        <v>26</v>
      </c>
      <c r="K5" s="56" t="s">
        <v>27</v>
      </c>
      <c r="L5" s="56" t="s">
        <v>20</v>
      </c>
      <c r="M5" s="56" t="s">
        <v>21</v>
      </c>
      <c r="N5" s="56" t="s">
        <v>22</v>
      </c>
      <c r="O5" s="56" t="s">
        <v>23</v>
      </c>
      <c r="P5" s="56" t="s">
        <v>24</v>
      </c>
      <c r="Q5" s="56" t="s">
        <v>25</v>
      </c>
      <c r="R5" s="56" t="s">
        <v>26</v>
      </c>
      <c r="S5" s="56" t="s">
        <v>27</v>
      </c>
      <c r="T5" s="30"/>
    </row>
    <row r="6" spans="1:20" x14ac:dyDescent="0.25">
      <c r="A6" s="65" t="s">
        <v>75</v>
      </c>
      <c r="C6" s="31" t="s">
        <v>94</v>
      </c>
      <c r="D6" s="32">
        <v>23.5</v>
      </c>
      <c r="E6" s="33">
        <v>25.875</v>
      </c>
      <c r="F6" s="33">
        <v>25.727271999999999</v>
      </c>
      <c r="G6" s="33">
        <v>145.602272</v>
      </c>
      <c r="H6" s="33">
        <v>140.42857100000001</v>
      </c>
      <c r="I6" s="33">
        <v>189.48809299999999</v>
      </c>
      <c r="J6" s="33">
        <v>26.142856999999999</v>
      </c>
      <c r="K6" s="33">
        <v>13.375</v>
      </c>
      <c r="L6" s="33">
        <v>24.65</v>
      </c>
      <c r="M6" s="33">
        <v>14.9</v>
      </c>
      <c r="N6" s="33">
        <v>22</v>
      </c>
      <c r="O6" s="33">
        <v>210.571428</v>
      </c>
      <c r="P6" s="33">
        <v>252.38055500000002</v>
      </c>
      <c r="Q6" s="33">
        <v>339.67777700000005</v>
      </c>
      <c r="R6" s="33">
        <v>37.666665999999999</v>
      </c>
      <c r="S6" s="34">
        <v>15.666665999999999</v>
      </c>
      <c r="T6" s="35">
        <v>1507.6521570000002</v>
      </c>
    </row>
    <row r="7" spans="1:20" x14ac:dyDescent="0.25">
      <c r="A7" s="28" t="s">
        <v>76</v>
      </c>
      <c r="C7" s="36" t="s">
        <v>89</v>
      </c>
      <c r="D7" s="37">
        <v>15.956521</v>
      </c>
      <c r="E7" s="38">
        <v>18.416665999999999</v>
      </c>
      <c r="F7" s="38">
        <v>15.866666</v>
      </c>
      <c r="G7" s="38">
        <v>73.458332999999996</v>
      </c>
      <c r="H7" s="38">
        <v>76.619046999999995</v>
      </c>
      <c r="I7" s="38">
        <v>78.035713999999999</v>
      </c>
      <c r="J7" s="38">
        <v>26.880951</v>
      </c>
      <c r="K7" s="38">
        <v>2.5</v>
      </c>
      <c r="L7" s="38">
        <v>8.6333330000000004</v>
      </c>
      <c r="M7" s="38">
        <v>7.6206889999999996</v>
      </c>
      <c r="N7" s="38">
        <v>23.6875</v>
      </c>
      <c r="O7" s="38">
        <v>94.616665999999995</v>
      </c>
      <c r="P7" s="38">
        <v>124.31388800000001</v>
      </c>
      <c r="Q7" s="38">
        <v>193.455555</v>
      </c>
      <c r="R7" s="38">
        <v>47</v>
      </c>
      <c r="S7" s="39">
        <v>3.5</v>
      </c>
      <c r="T7" s="40">
        <v>810.56152899999995</v>
      </c>
    </row>
    <row r="8" spans="1:20" x14ac:dyDescent="0.25">
      <c r="A8" s="58" t="s">
        <v>77</v>
      </c>
      <c r="C8" s="36" t="s">
        <v>95</v>
      </c>
      <c r="D8" s="37">
        <v>26.1875</v>
      </c>
      <c r="E8" s="38">
        <v>25.375</v>
      </c>
      <c r="F8" s="38">
        <v>27.272727</v>
      </c>
      <c r="G8" s="38">
        <v>63.160713999999999</v>
      </c>
      <c r="H8" s="38">
        <v>64.642856999999992</v>
      </c>
      <c r="I8" s="38">
        <v>75.125</v>
      </c>
      <c r="J8" s="38">
        <v>15.1</v>
      </c>
      <c r="K8" s="38">
        <v>9.75</v>
      </c>
      <c r="L8" s="38">
        <v>39</v>
      </c>
      <c r="M8" s="38">
        <v>25.45</v>
      </c>
      <c r="N8" s="38">
        <v>30.916665999999999</v>
      </c>
      <c r="O8" s="38">
        <v>78.988888000000003</v>
      </c>
      <c r="P8" s="38">
        <v>112.31111100000001</v>
      </c>
      <c r="Q8" s="38">
        <v>110.727941</v>
      </c>
      <c r="R8" s="38">
        <v>25.066666000000001</v>
      </c>
      <c r="S8" s="39">
        <v>10.1</v>
      </c>
      <c r="T8" s="40">
        <v>739.17507000000012</v>
      </c>
    </row>
    <row r="9" spans="1:20" x14ac:dyDescent="0.25">
      <c r="A9" s="29" t="s">
        <v>80</v>
      </c>
      <c r="C9" s="36" t="s">
        <v>93</v>
      </c>
      <c r="D9" s="37">
        <v>22.6</v>
      </c>
      <c r="E9" s="38">
        <v>22.304347</v>
      </c>
      <c r="F9" s="38">
        <v>42.263157</v>
      </c>
      <c r="G9" s="38">
        <v>54.357141999999996</v>
      </c>
      <c r="H9" s="38">
        <v>53.914283999999995</v>
      </c>
      <c r="I9" s="38">
        <v>66.942857000000004</v>
      </c>
      <c r="J9" s="38">
        <v>24.75</v>
      </c>
      <c r="K9" s="38">
        <v>12.142856999999999</v>
      </c>
      <c r="L9" s="38">
        <v>25.5</v>
      </c>
      <c r="M9" s="38">
        <v>19.466666</v>
      </c>
      <c r="N9" s="38">
        <v>56.511904000000001</v>
      </c>
      <c r="O9" s="38">
        <v>76.941992999999997</v>
      </c>
      <c r="P9" s="38">
        <v>86.464705000000009</v>
      </c>
      <c r="Q9" s="38">
        <v>88.369280000000003</v>
      </c>
      <c r="R9" s="38">
        <v>32.888888000000001</v>
      </c>
      <c r="S9" s="39">
        <v>12.9</v>
      </c>
      <c r="T9" s="40">
        <v>698.3180799999999</v>
      </c>
    </row>
    <row r="10" spans="1:20" x14ac:dyDescent="0.25">
      <c r="A10" s="58" t="s">
        <v>82</v>
      </c>
      <c r="C10" s="36" t="s">
        <v>90</v>
      </c>
      <c r="D10" s="37">
        <v>13.5</v>
      </c>
      <c r="E10" s="38">
        <v>14</v>
      </c>
      <c r="F10" s="38">
        <v>32.875</v>
      </c>
      <c r="G10" s="38">
        <v>72.23809399999999</v>
      </c>
      <c r="H10" s="38">
        <v>65.980951000000005</v>
      </c>
      <c r="I10" s="38">
        <v>72.638093999999995</v>
      </c>
      <c r="J10" s="38">
        <v>13.5</v>
      </c>
      <c r="K10" s="38">
        <v>3</v>
      </c>
      <c r="L10" s="38">
        <v>8.1034480000000002</v>
      </c>
      <c r="M10" s="38">
        <v>10.7</v>
      </c>
      <c r="N10" s="38">
        <v>39.073529000000001</v>
      </c>
      <c r="O10" s="38">
        <v>94.522058000000001</v>
      </c>
      <c r="P10" s="38">
        <v>97.123855000000006</v>
      </c>
      <c r="Q10" s="38">
        <v>127.37679600000001</v>
      </c>
      <c r="R10" s="38">
        <v>22</v>
      </c>
      <c r="S10" s="39">
        <v>6.8</v>
      </c>
      <c r="T10" s="40">
        <v>693.431825</v>
      </c>
    </row>
    <row r="11" spans="1:20" x14ac:dyDescent="0.25">
      <c r="A11" s="29" t="s">
        <v>84</v>
      </c>
      <c r="C11" s="36" t="s">
        <v>91</v>
      </c>
      <c r="D11" s="37">
        <v>12.666665999999999</v>
      </c>
      <c r="E11" s="38">
        <v>14.391304</v>
      </c>
      <c r="F11" s="38">
        <v>13</v>
      </c>
      <c r="G11" s="38">
        <v>52.928571000000005</v>
      </c>
      <c r="H11" s="38">
        <v>51.752380000000002</v>
      </c>
      <c r="I11" s="38">
        <v>58.099998999999997</v>
      </c>
      <c r="J11" s="38">
        <v>28.166665999999999</v>
      </c>
      <c r="K11" s="38">
        <v>9.5714279999999992</v>
      </c>
      <c r="L11" s="38">
        <v>9.0344820000000006</v>
      </c>
      <c r="M11" s="38">
        <v>7.1666660000000002</v>
      </c>
      <c r="N11" s="38">
        <v>13</v>
      </c>
      <c r="O11" s="38">
        <v>63.642856000000002</v>
      </c>
      <c r="P11" s="38">
        <v>77.588234999999997</v>
      </c>
      <c r="Q11" s="38">
        <v>71.692808999999997</v>
      </c>
      <c r="R11" s="38">
        <v>37.942857000000004</v>
      </c>
      <c r="S11" s="39">
        <v>8.6999999999999993</v>
      </c>
      <c r="T11" s="40">
        <v>529.34491900000012</v>
      </c>
    </row>
    <row r="12" spans="1:20" x14ac:dyDescent="0.25">
      <c r="A12" s="58" t="s">
        <v>85</v>
      </c>
      <c r="C12" s="36" t="s">
        <v>92</v>
      </c>
      <c r="D12" s="37">
        <v>9.0869560000000007</v>
      </c>
      <c r="E12" s="38">
        <v>9.4166659999999993</v>
      </c>
      <c r="F12" s="38">
        <v>12.733333</v>
      </c>
      <c r="G12" s="38">
        <v>53.903570999999999</v>
      </c>
      <c r="H12" s="38">
        <v>36.666665999999999</v>
      </c>
      <c r="I12" s="38">
        <v>49.970236999999997</v>
      </c>
      <c r="J12" s="38">
        <v>25.928570999999998</v>
      </c>
      <c r="K12" s="38">
        <v>7.1666660000000002</v>
      </c>
      <c r="L12" s="38">
        <v>10.333333</v>
      </c>
      <c r="M12" s="38">
        <v>7.321428</v>
      </c>
      <c r="N12" s="38">
        <v>19.75</v>
      </c>
      <c r="O12" s="38">
        <v>54.261111000000007</v>
      </c>
      <c r="P12" s="38">
        <v>69.238888000000003</v>
      </c>
      <c r="Q12" s="38">
        <v>74.833332999999996</v>
      </c>
      <c r="R12" s="38">
        <v>51.65</v>
      </c>
      <c r="S12" s="39">
        <v>5.5</v>
      </c>
      <c r="T12" s="40">
        <v>497.76075899999995</v>
      </c>
    </row>
    <row r="13" spans="1:20" x14ac:dyDescent="0.25">
      <c r="A13" s="29" t="s">
        <v>86</v>
      </c>
      <c r="C13" s="36" t="s">
        <v>96</v>
      </c>
      <c r="D13" s="37">
        <v>6.9583329999999997</v>
      </c>
      <c r="E13" s="38">
        <v>7.8695649999999997</v>
      </c>
      <c r="F13" s="38">
        <v>5.25</v>
      </c>
      <c r="G13" s="38">
        <v>22.476189999999999</v>
      </c>
      <c r="H13" s="38">
        <v>14.958333</v>
      </c>
      <c r="I13" s="38">
        <v>11.678571</v>
      </c>
      <c r="J13" s="38">
        <v>2.5</v>
      </c>
      <c r="K13" s="38">
        <v>0.85714199999999996</v>
      </c>
      <c r="L13" s="38">
        <v>4.9310340000000004</v>
      </c>
      <c r="M13" s="38">
        <v>2.233333</v>
      </c>
      <c r="N13" s="38">
        <v>12.5</v>
      </c>
      <c r="O13" s="38">
        <v>35.638888000000001</v>
      </c>
      <c r="P13" s="38">
        <v>28.466666</v>
      </c>
      <c r="Q13" s="38">
        <v>34.733333000000002</v>
      </c>
      <c r="R13" s="38">
        <v>3.8888880000000001</v>
      </c>
      <c r="S13" s="39">
        <v>3.9</v>
      </c>
      <c r="T13" s="40">
        <v>198.84027599999999</v>
      </c>
    </row>
    <row r="14" spans="1:20" x14ac:dyDescent="0.25">
      <c r="C14" s="36" t="s">
        <v>97</v>
      </c>
      <c r="D14" s="37">
        <v>1.791666</v>
      </c>
      <c r="E14" s="38">
        <v>3.7391299999999998</v>
      </c>
      <c r="F14" s="38">
        <v>9.4375</v>
      </c>
      <c r="G14" s="38">
        <v>16.404761000000001</v>
      </c>
      <c r="H14" s="38">
        <v>17.542856</v>
      </c>
      <c r="I14" s="38">
        <v>15.440474999999999</v>
      </c>
      <c r="J14" s="38">
        <v>2.625</v>
      </c>
      <c r="K14" s="38">
        <v>2.285714</v>
      </c>
      <c r="L14" s="38">
        <v>2.0689649999999999</v>
      </c>
      <c r="M14" s="38">
        <v>1.1000000000000001</v>
      </c>
      <c r="N14" s="38">
        <v>9.9852939999999997</v>
      </c>
      <c r="O14" s="38">
        <v>30.948529000000001</v>
      </c>
      <c r="P14" s="38">
        <v>21.281699</v>
      </c>
      <c r="Q14" s="38">
        <v>39.399999000000008</v>
      </c>
      <c r="R14" s="38">
        <v>4</v>
      </c>
      <c r="S14" s="39">
        <v>1.4</v>
      </c>
      <c r="T14" s="40">
        <v>179.45158800000002</v>
      </c>
    </row>
    <row r="15" spans="1:20" x14ac:dyDescent="0.25">
      <c r="C15" s="36" t="s">
        <v>98</v>
      </c>
      <c r="D15" s="37">
        <v>5.5217390000000002</v>
      </c>
      <c r="E15" s="38">
        <v>4.9583329999999997</v>
      </c>
      <c r="F15" s="38">
        <v>5.5</v>
      </c>
      <c r="G15" s="38">
        <v>13.261903999999999</v>
      </c>
      <c r="H15" s="38">
        <v>14.780951000000002</v>
      </c>
      <c r="I15" s="38">
        <v>16.089285</v>
      </c>
      <c r="J15" s="38">
        <v>6.1904749999999993</v>
      </c>
      <c r="K15" s="38">
        <v>2.1666660000000002</v>
      </c>
      <c r="L15" s="38">
        <v>2.2999999999999998</v>
      </c>
      <c r="M15" s="38">
        <v>2.3103440000000002</v>
      </c>
      <c r="N15" s="38">
        <v>10.833333</v>
      </c>
      <c r="O15" s="38">
        <v>20.399999999999999</v>
      </c>
      <c r="P15" s="38">
        <v>19.324999999999999</v>
      </c>
      <c r="Q15" s="38">
        <v>23.344442999999998</v>
      </c>
      <c r="R15" s="38">
        <v>10.65</v>
      </c>
      <c r="S15" s="39">
        <v>1.9</v>
      </c>
      <c r="T15" s="40">
        <v>159.53247300000001</v>
      </c>
    </row>
    <row r="16" spans="1:20" x14ac:dyDescent="0.25">
      <c r="C16" s="36" t="s">
        <v>99</v>
      </c>
      <c r="D16" s="37">
        <v>7.75</v>
      </c>
      <c r="E16" s="38">
        <v>8.9375</v>
      </c>
      <c r="F16" s="38">
        <v>9.7272719999999993</v>
      </c>
      <c r="G16" s="38">
        <v>9.5</v>
      </c>
      <c r="H16" s="38">
        <v>8</v>
      </c>
      <c r="I16" s="38">
        <v>11.428571</v>
      </c>
      <c r="J16" s="38">
        <v>5.2857139999999996</v>
      </c>
      <c r="K16" s="38">
        <v>2.875</v>
      </c>
      <c r="L16" s="38">
        <v>8</v>
      </c>
      <c r="M16" s="38">
        <v>5.5</v>
      </c>
      <c r="N16" s="38">
        <v>9.1538459999999997</v>
      </c>
      <c r="O16" s="38">
        <v>10.1</v>
      </c>
      <c r="P16" s="38">
        <v>12.111110999999999</v>
      </c>
      <c r="Q16" s="38">
        <v>18</v>
      </c>
      <c r="R16" s="38">
        <v>8.2222220000000004</v>
      </c>
      <c r="S16" s="39">
        <v>4.6666660000000002</v>
      </c>
      <c r="T16" s="40">
        <v>139.25790199999997</v>
      </c>
    </row>
    <row r="17" spans="3:20" x14ac:dyDescent="0.25">
      <c r="C17" s="36" t="s">
        <v>100</v>
      </c>
      <c r="D17" s="37">
        <v>3.3125</v>
      </c>
      <c r="E17" s="38">
        <v>4.0625</v>
      </c>
      <c r="F17" s="38">
        <v>9.3636359999999996</v>
      </c>
      <c r="G17" s="38">
        <v>9.5</v>
      </c>
      <c r="H17" s="38">
        <v>7.8571419999999996</v>
      </c>
      <c r="I17" s="38">
        <v>14.8</v>
      </c>
      <c r="J17" s="38">
        <v>4.2</v>
      </c>
      <c r="K17" s="38">
        <v>1.625</v>
      </c>
      <c r="L17" s="38">
        <v>2.6</v>
      </c>
      <c r="M17" s="38">
        <v>3.8</v>
      </c>
      <c r="N17" s="38">
        <v>7.8333329999999997</v>
      </c>
      <c r="O17" s="38">
        <v>11.277777</v>
      </c>
      <c r="P17" s="38">
        <v>17.166665999999999</v>
      </c>
      <c r="Q17" s="38">
        <v>24.941175999999999</v>
      </c>
      <c r="R17" s="38">
        <v>6.8666660000000004</v>
      </c>
      <c r="S17" s="39">
        <v>1.6</v>
      </c>
      <c r="T17" s="40">
        <v>130.80639599999998</v>
      </c>
    </row>
    <row r="18" spans="3:20" x14ac:dyDescent="0.25">
      <c r="C18" s="36" t="s">
        <v>101</v>
      </c>
      <c r="D18" s="37">
        <v>5.4583329999999997</v>
      </c>
      <c r="E18" s="38">
        <v>4.6956519999999999</v>
      </c>
      <c r="F18" s="38">
        <v>5</v>
      </c>
      <c r="G18" s="38">
        <v>10.45238</v>
      </c>
      <c r="H18" s="38">
        <v>6.5047610000000002</v>
      </c>
      <c r="I18" s="38">
        <v>12.733333</v>
      </c>
      <c r="J18" s="38">
        <v>3.5</v>
      </c>
      <c r="K18" s="38">
        <v>3.7142849999999998</v>
      </c>
      <c r="L18" s="38">
        <v>3.7241369999999998</v>
      </c>
      <c r="M18" s="38">
        <v>3.2666659999999998</v>
      </c>
      <c r="N18" s="38">
        <v>4.5</v>
      </c>
      <c r="O18" s="38">
        <v>8.1666659999999993</v>
      </c>
      <c r="P18" s="38">
        <v>12.123529</v>
      </c>
      <c r="Q18" s="38">
        <v>9.5294109999999996</v>
      </c>
      <c r="R18" s="38">
        <v>5.4285709999999998</v>
      </c>
      <c r="S18" s="39">
        <v>4</v>
      </c>
      <c r="T18" s="40">
        <v>102.797724</v>
      </c>
    </row>
    <row r="19" spans="3:20" x14ac:dyDescent="0.25">
      <c r="C19" s="36" t="s">
        <v>102</v>
      </c>
      <c r="D19" s="37">
        <v>11.208333</v>
      </c>
      <c r="E19" s="38">
        <v>8.913043</v>
      </c>
      <c r="F19" s="38">
        <v>5</v>
      </c>
      <c r="G19" s="38">
        <v>5.5</v>
      </c>
      <c r="H19" s="38">
        <v>3.4</v>
      </c>
      <c r="I19" s="38">
        <v>4.3333329999999997</v>
      </c>
      <c r="J19" s="38">
        <v>1.416666</v>
      </c>
      <c r="K19" s="38">
        <v>1</v>
      </c>
      <c r="L19" s="38">
        <v>8.5862060000000007</v>
      </c>
      <c r="M19" s="38">
        <v>5</v>
      </c>
      <c r="N19" s="38">
        <v>6.6875</v>
      </c>
      <c r="O19" s="38">
        <v>5</v>
      </c>
      <c r="P19" s="38">
        <v>5</v>
      </c>
      <c r="Q19" s="38">
        <v>5.3529410000000004</v>
      </c>
      <c r="R19" s="38">
        <v>4.2142850000000003</v>
      </c>
      <c r="S19" s="39">
        <v>1.2</v>
      </c>
      <c r="T19" s="40">
        <v>81.812307000000004</v>
      </c>
    </row>
    <row r="20" spans="3:20" ht="15.75" thickBot="1" x14ac:dyDescent="0.3">
      <c r="C20" s="41" t="s">
        <v>103</v>
      </c>
      <c r="D20" s="42">
        <v>5.4166660000000002</v>
      </c>
      <c r="E20" s="43">
        <v>6.1304340000000002</v>
      </c>
      <c r="F20" s="43">
        <v>4.5999999999999996</v>
      </c>
      <c r="G20" s="43">
        <v>6.9285709999999998</v>
      </c>
      <c r="H20" s="43">
        <v>5.0666659999999997</v>
      </c>
      <c r="I20" s="43">
        <v>4.2</v>
      </c>
      <c r="J20" s="43">
        <v>4.75</v>
      </c>
      <c r="K20" s="43">
        <v>2.8571420000000001</v>
      </c>
      <c r="L20" s="43">
        <v>3.4642849999999998</v>
      </c>
      <c r="M20" s="43">
        <v>3.233333</v>
      </c>
      <c r="N20" s="43">
        <v>4.875</v>
      </c>
      <c r="O20" s="43">
        <v>5.5</v>
      </c>
      <c r="P20" s="43">
        <v>5.0588230000000003</v>
      </c>
      <c r="Q20" s="43">
        <v>6.1176469999999998</v>
      </c>
      <c r="R20" s="43">
        <v>4.6428570000000002</v>
      </c>
      <c r="S20" s="44">
        <v>4</v>
      </c>
      <c r="T20" s="45">
        <v>76.841424000000018</v>
      </c>
    </row>
    <row r="21" spans="3:20" ht="15.75" thickBot="1" x14ac:dyDescent="0.3">
      <c r="C21" s="46" t="s">
        <v>87</v>
      </c>
      <c r="D21" s="47">
        <f>SUM(D6:D20)</f>
        <v>170.91521299999999</v>
      </c>
      <c r="E21" s="47">
        <f t="shared" ref="E21:T21" si="0">SUM(E6:E20)</f>
        <v>179.08514</v>
      </c>
      <c r="F21" s="47">
        <f t="shared" si="0"/>
        <v>223.61656299999996</v>
      </c>
      <c r="G21" s="47">
        <f t="shared" si="0"/>
        <v>609.67250300000001</v>
      </c>
      <c r="H21" s="47">
        <f t="shared" si="0"/>
        <v>568.11546499999997</v>
      </c>
      <c r="I21" s="47">
        <f t="shared" si="0"/>
        <v>681.0035620000001</v>
      </c>
      <c r="J21" s="47">
        <f t="shared" si="0"/>
        <v>190.93689999999998</v>
      </c>
      <c r="K21" s="47">
        <f t="shared" si="0"/>
        <v>74.886899999999997</v>
      </c>
      <c r="L21" s="47">
        <f t="shared" si="0"/>
        <v>160.92922300000001</v>
      </c>
      <c r="M21" s="47">
        <f t="shared" si="0"/>
        <v>119.069125</v>
      </c>
      <c r="N21" s="47">
        <f t="shared" si="0"/>
        <v>271.30790500000001</v>
      </c>
      <c r="O21" s="47">
        <f t="shared" si="0"/>
        <v>800.57686000000001</v>
      </c>
      <c r="P21" s="47">
        <f t="shared" si="0"/>
        <v>939.95473100000015</v>
      </c>
      <c r="Q21" s="47">
        <f t="shared" si="0"/>
        <v>1167.5524410000003</v>
      </c>
      <c r="R21" s="47">
        <f t="shared" si="0"/>
        <v>302.12856599999998</v>
      </c>
      <c r="S21" s="47">
        <f t="shared" si="0"/>
        <v>85.833332000000013</v>
      </c>
      <c r="T21" s="47">
        <f t="shared" si="0"/>
        <v>6545.5844290000005</v>
      </c>
    </row>
    <row r="22" spans="3:20" ht="15.75" thickBot="1" x14ac:dyDescent="0.3">
      <c r="C22" s="48" t="s">
        <v>88</v>
      </c>
      <c r="D22" s="49">
        <v>297.06414099999995</v>
      </c>
      <c r="E22" s="49">
        <v>356.24984700000027</v>
      </c>
      <c r="F22" s="49">
        <v>421.23006200000015</v>
      </c>
      <c r="G22" s="49">
        <v>787.25271300000009</v>
      </c>
      <c r="H22" s="49">
        <v>566.00571300000001</v>
      </c>
      <c r="I22" s="49">
        <v>520.73549699999978</v>
      </c>
      <c r="J22" s="49">
        <v>172.88702899999998</v>
      </c>
      <c r="K22" s="49">
        <v>82.675580000000025</v>
      </c>
      <c r="L22" s="49">
        <v>168.79859599999997</v>
      </c>
      <c r="M22" s="49">
        <v>98.563535999999999</v>
      </c>
      <c r="N22" s="49">
        <v>647.77178999999978</v>
      </c>
      <c r="O22" s="49">
        <v>1153.5210260000003</v>
      </c>
      <c r="P22" s="49">
        <v>967.48366600000065</v>
      </c>
      <c r="Q22" s="49">
        <v>1026.5893580000004</v>
      </c>
      <c r="R22" s="49">
        <v>309.43252099999972</v>
      </c>
      <c r="S22" s="49">
        <v>71.110956000000002</v>
      </c>
      <c r="T22" s="49">
        <v>7647.3720310000017</v>
      </c>
    </row>
    <row r="23" spans="3:20" ht="15.75" thickBot="1" x14ac:dyDescent="0.3">
      <c r="C23" s="46" t="s">
        <v>29</v>
      </c>
      <c r="D23" s="50">
        <f>SUM(D21:D22)</f>
        <v>467.97935399999994</v>
      </c>
      <c r="E23" s="50">
        <f t="shared" ref="E23:T23" si="1">SUM(E21:E22)</f>
        <v>535.3349870000003</v>
      </c>
      <c r="F23" s="50">
        <f t="shared" si="1"/>
        <v>644.84662500000013</v>
      </c>
      <c r="G23" s="50">
        <f t="shared" si="1"/>
        <v>1396.9252160000001</v>
      </c>
      <c r="H23" s="50">
        <f t="shared" si="1"/>
        <v>1134.1211779999999</v>
      </c>
      <c r="I23" s="50">
        <f t="shared" si="1"/>
        <v>1201.739059</v>
      </c>
      <c r="J23" s="50">
        <f t="shared" si="1"/>
        <v>363.82392899999996</v>
      </c>
      <c r="K23" s="50">
        <f t="shared" si="1"/>
        <v>157.56248000000002</v>
      </c>
      <c r="L23" s="50">
        <f t="shared" si="1"/>
        <v>329.72781899999995</v>
      </c>
      <c r="M23" s="50">
        <f t="shared" si="1"/>
        <v>217.63266099999998</v>
      </c>
      <c r="N23" s="50">
        <f t="shared" si="1"/>
        <v>919.07969499999979</v>
      </c>
      <c r="O23" s="50">
        <f t="shared" si="1"/>
        <v>1954.0978860000005</v>
      </c>
      <c r="P23" s="50">
        <f t="shared" si="1"/>
        <v>1907.4383970000008</v>
      </c>
      <c r="Q23" s="50">
        <f t="shared" si="1"/>
        <v>2194.1417990000009</v>
      </c>
      <c r="R23" s="50">
        <f t="shared" si="1"/>
        <v>611.5610869999997</v>
      </c>
      <c r="S23" s="50">
        <f t="shared" si="1"/>
        <v>156.94428800000003</v>
      </c>
      <c r="T23" s="51">
        <f t="shared" si="1"/>
        <v>14192.956460000001</v>
      </c>
    </row>
    <row r="25" spans="3:20" x14ac:dyDescent="0.25">
      <c r="C25" s="52" t="s">
        <v>88</v>
      </c>
      <c r="D25" s="53">
        <f>D22/D23</f>
        <v>0.63478044161751623</v>
      </c>
      <c r="E25" s="53">
        <f t="shared" ref="E25:T25" si="2">E22/E23</f>
        <v>0.66547088393458598</v>
      </c>
      <c r="F25" s="53">
        <f t="shared" si="2"/>
        <v>0.65322519444061611</v>
      </c>
      <c r="G25" s="53">
        <f t="shared" si="2"/>
        <v>0.56356110118352964</v>
      </c>
      <c r="H25" s="53">
        <f t="shared" si="2"/>
        <v>0.49906987364272648</v>
      </c>
      <c r="I25" s="53">
        <f t="shared" si="2"/>
        <v>0.43331827579384669</v>
      </c>
      <c r="J25" s="53">
        <f t="shared" si="2"/>
        <v>0.47519422231295844</v>
      </c>
      <c r="K25" s="53">
        <f t="shared" si="2"/>
        <v>0.5247161633911831</v>
      </c>
      <c r="L25" s="53">
        <f t="shared" si="2"/>
        <v>0.51193313476531377</v>
      </c>
      <c r="M25" s="53">
        <f t="shared" si="2"/>
        <v>0.45288944934602443</v>
      </c>
      <c r="N25" s="53">
        <f t="shared" si="2"/>
        <v>0.70480481020745422</v>
      </c>
      <c r="O25" s="53">
        <f t="shared" si="2"/>
        <v>0.59030872212918406</v>
      </c>
      <c r="P25" s="53">
        <f t="shared" si="2"/>
        <v>0.50721620552550939</v>
      </c>
      <c r="Q25" s="53">
        <f t="shared" si="2"/>
        <v>0.46787739902128356</v>
      </c>
      <c r="R25" s="53">
        <f t="shared" si="2"/>
        <v>0.50597156617324124</v>
      </c>
      <c r="S25" s="53">
        <f t="shared" si="2"/>
        <v>0.45309680846747341</v>
      </c>
      <c r="T25" s="53">
        <f t="shared" si="2"/>
        <v>0.53881459106512342</v>
      </c>
    </row>
  </sheetData>
  <mergeCells count="2">
    <mergeCell ref="D4:K4"/>
    <mergeCell ref="L4:S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93AE2-8E6C-43EB-BBB8-BF3A2AC9C1CB}">
  <sheetPr>
    <tabColor theme="9" tint="0.39997558519241921"/>
  </sheetPr>
  <dimension ref="D2:J13"/>
  <sheetViews>
    <sheetView showGridLines="0" topLeftCell="D1" workbookViewId="0">
      <selection activeCell="G9" sqref="G9"/>
    </sheetView>
  </sheetViews>
  <sheetFormatPr baseColWidth="10" defaultRowHeight="15" x14ac:dyDescent="0.25"/>
  <cols>
    <col min="4" max="4" width="24" customWidth="1"/>
    <col min="5" max="5" width="16.140625" customWidth="1"/>
    <col min="6" max="6" width="15.42578125" customWidth="1"/>
    <col min="7" max="7" width="15.28515625" customWidth="1"/>
    <col min="8" max="8" width="14.140625" customWidth="1"/>
    <col min="9" max="9" width="5.28515625" customWidth="1"/>
    <col min="10" max="10" width="15.85546875" customWidth="1"/>
  </cols>
  <sheetData>
    <row r="2" spans="4:10" ht="21" x14ac:dyDescent="0.35">
      <c r="D2" s="5" t="s">
        <v>460</v>
      </c>
    </row>
    <row r="4" spans="4:10" x14ac:dyDescent="0.25">
      <c r="D4" s="102" t="s">
        <v>448</v>
      </c>
      <c r="E4" s="98" t="s">
        <v>106</v>
      </c>
      <c r="F4" s="98" t="s">
        <v>12</v>
      </c>
      <c r="G4" s="98" t="s">
        <v>443</v>
      </c>
      <c r="H4" s="98" t="s">
        <v>4</v>
      </c>
      <c r="J4" s="110" t="s">
        <v>447</v>
      </c>
    </row>
    <row r="5" spans="4:10" x14ac:dyDescent="0.25">
      <c r="D5" s="103" t="s">
        <v>114</v>
      </c>
      <c r="E5" s="104">
        <f>'[1]Linjer per pakke'!I80</f>
        <v>1590091.1702425259</v>
      </c>
      <c r="F5" s="104">
        <f>'[1]Linjer per pakke'!K80</f>
        <v>693.69861674100605</v>
      </c>
      <c r="G5" s="104">
        <f>'[1]Linjer per pakke'!J80</f>
        <v>14648.69</v>
      </c>
      <c r="H5" s="104">
        <f>SUM(E5:G5)</f>
        <v>1605433.5588592668</v>
      </c>
      <c r="J5" s="104">
        <f>ROUND($J$9/$H$9*H5,-4)</f>
        <v>2040000</v>
      </c>
    </row>
    <row r="6" spans="4:10" x14ac:dyDescent="0.25">
      <c r="D6" s="103" t="s">
        <v>174</v>
      </c>
      <c r="E6" s="104">
        <f>'[1]Linjer per pakke'!I178</f>
        <v>171578.5679011693</v>
      </c>
      <c r="F6" s="104">
        <f>'[1]Linjer per pakke'!K178</f>
        <v>41055.306882407298</v>
      </c>
      <c r="G6" s="104">
        <f>'[1]Linjer per pakke'!J178</f>
        <v>0</v>
      </c>
      <c r="H6" s="104">
        <f>SUM(E6:G6)</f>
        <v>212633.87478357658</v>
      </c>
      <c r="J6" s="104">
        <f>ROUND($J$9/$H$9*H6,-4)</f>
        <v>270000</v>
      </c>
    </row>
    <row r="7" spans="4:10" x14ac:dyDescent="0.25">
      <c r="D7" s="103" t="s">
        <v>281</v>
      </c>
      <c r="E7" s="104">
        <f>'[1]Linjer per pakke'!I269</f>
        <v>316057.70337463298</v>
      </c>
      <c r="F7" s="104">
        <f>'[1]Linjer per pakke'!K269</f>
        <v>27261.523687031487</v>
      </c>
      <c r="G7" s="104">
        <f>'[1]Linjer per pakke'!J269</f>
        <v>240.84</v>
      </c>
      <c r="H7" s="104">
        <f>SUM(E7:G7)</f>
        <v>343560.06706166448</v>
      </c>
      <c r="J7" s="104">
        <f>ROUND($J$9/$H$9*H7,-4)</f>
        <v>440000</v>
      </c>
    </row>
    <row r="8" spans="4:10" x14ac:dyDescent="0.25">
      <c r="D8" s="103" t="s">
        <v>10</v>
      </c>
      <c r="E8" s="104">
        <f>'[1]Linjer per pakke'!I327</f>
        <v>237297.64305227168</v>
      </c>
      <c r="F8" s="104">
        <f>'[1]Linjer per pakke'!K327</f>
        <v>42895.56322764777</v>
      </c>
      <c r="G8" s="104">
        <f>'[1]Linjer per pakke'!J327</f>
        <v>0</v>
      </c>
      <c r="H8" s="104">
        <f>SUM(E8:G8)</f>
        <v>280193.20627991948</v>
      </c>
      <c r="J8" s="104">
        <f>ROUND($J$9/$H$9*H8,-4)</f>
        <v>360000</v>
      </c>
    </row>
    <row r="9" spans="4:10" x14ac:dyDescent="0.25">
      <c r="D9" s="6" t="s">
        <v>4</v>
      </c>
      <c r="E9" s="105">
        <f>SUM(E5:E8)</f>
        <v>2315025.0845705997</v>
      </c>
      <c r="F9" s="105">
        <f>SUM(F5:F8)</f>
        <v>111906.09241382756</v>
      </c>
      <c r="G9" s="105">
        <f>SUM(G5:G8)</f>
        <v>14889.53</v>
      </c>
      <c r="H9" s="105">
        <f>SUM(E9:G9)</f>
        <v>2441820.7069844273</v>
      </c>
      <c r="J9" s="105">
        <v>3100000</v>
      </c>
    </row>
    <row r="11" spans="4:10" x14ac:dyDescent="0.25">
      <c r="D11" t="s">
        <v>444</v>
      </c>
      <c r="E11" s="106">
        <f>'[1]Linjer per pakke'!F2</f>
        <v>2.5000000000000001E-2</v>
      </c>
      <c r="F11" s="106">
        <f>'[1]Linjer per pakke'!H2</f>
        <v>3.0000000000000001E-3</v>
      </c>
      <c r="G11" s="106">
        <f>'[1]Linjer per pakke'!G2</f>
        <v>0.01</v>
      </c>
      <c r="H11" s="107">
        <f>H9/H12</f>
        <v>1.5026588966058014E-2</v>
      </c>
    </row>
    <row r="12" spans="4:10" x14ac:dyDescent="0.25">
      <c r="D12" t="s">
        <v>445</v>
      </c>
      <c r="E12" s="108"/>
      <c r="F12" s="108"/>
      <c r="G12" s="108"/>
      <c r="H12" s="109">
        <f>'[1]Linjer per pakke'!E334</f>
        <v>162500000</v>
      </c>
    </row>
    <row r="13" spans="4:10" x14ac:dyDescent="0.25">
      <c r="E13" t="s">
        <v>463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B2:CM131"/>
  <sheetViews>
    <sheetView showGridLines="0" zoomScale="90" zoomScaleNormal="90" workbookViewId="0">
      <selection activeCell="H39" sqref="H39"/>
    </sheetView>
  </sheetViews>
  <sheetFormatPr baseColWidth="10" defaultRowHeight="15" x14ac:dyDescent="0.25"/>
  <cols>
    <col min="2" max="2" width="24.7109375" customWidth="1"/>
    <col min="3" max="3" width="10.5703125" customWidth="1"/>
    <col min="4" max="4" width="11.42578125" customWidth="1"/>
    <col min="5" max="5" width="13" customWidth="1"/>
    <col min="6" max="7" width="9.42578125" customWidth="1"/>
    <col min="8" max="8" width="10" customWidth="1"/>
    <col min="9" max="15" width="9.42578125" customWidth="1"/>
    <col min="16" max="16" width="6" customWidth="1"/>
    <col min="17" max="17" width="18.5703125" customWidth="1"/>
    <col min="18" max="30" width="8.5703125" customWidth="1"/>
    <col min="32" max="32" width="17.42578125" customWidth="1"/>
    <col min="47" max="47" width="18.5703125" customWidth="1"/>
    <col min="63" max="63" width="19.85546875" customWidth="1"/>
    <col min="78" max="78" width="17.5703125" customWidth="1"/>
  </cols>
  <sheetData>
    <row r="2" spans="2:91" ht="18.75" x14ac:dyDescent="0.3">
      <c r="B2" s="8" t="s">
        <v>461</v>
      </c>
    </row>
    <row r="3" spans="2:91" ht="15.75" x14ac:dyDescent="0.25">
      <c r="B3" s="125" t="s">
        <v>469</v>
      </c>
    </row>
    <row r="5" spans="2:91" s="7" customFormat="1" x14ac:dyDescent="0.25">
      <c r="B5" s="7" t="s">
        <v>106</v>
      </c>
      <c r="Q5" s="7" t="s">
        <v>12</v>
      </c>
      <c r="AF5" s="7" t="s">
        <v>11</v>
      </c>
      <c r="AU5" s="7" t="s">
        <v>425</v>
      </c>
      <c r="BK5" s="7" t="s">
        <v>426</v>
      </c>
      <c r="BZ5" s="7" t="s">
        <v>4</v>
      </c>
    </row>
    <row r="6" spans="2:91" ht="15" customHeight="1" x14ac:dyDescent="0.25"/>
    <row r="7" spans="2:91" ht="15" customHeight="1" x14ac:dyDescent="0.25">
      <c r="B7" s="137" t="s">
        <v>449</v>
      </c>
      <c r="C7" s="133" t="s">
        <v>427</v>
      </c>
      <c r="D7" s="134"/>
      <c r="E7" s="135"/>
      <c r="F7" s="86" t="s">
        <v>2</v>
      </c>
      <c r="G7" s="86" t="s">
        <v>30</v>
      </c>
      <c r="H7" s="86" t="s">
        <v>58</v>
      </c>
      <c r="I7" s="86" t="s">
        <v>58</v>
      </c>
      <c r="J7" s="133" t="s">
        <v>428</v>
      </c>
      <c r="K7" s="134"/>
      <c r="L7" s="135"/>
      <c r="M7" s="136" t="s">
        <v>429</v>
      </c>
      <c r="N7" s="133"/>
      <c r="O7" s="136" t="s">
        <v>4</v>
      </c>
      <c r="Q7" s="137" t="str">
        <f>B7</f>
        <v>Kontrakt Indre by (osv)</v>
      </c>
      <c r="R7" s="133" t="s">
        <v>427</v>
      </c>
      <c r="S7" s="134"/>
      <c r="T7" s="135"/>
      <c r="U7" s="86" t="s">
        <v>2</v>
      </c>
      <c r="V7" s="86" t="s">
        <v>30</v>
      </c>
      <c r="W7" s="86" t="s">
        <v>58</v>
      </c>
      <c r="X7" s="86" t="s">
        <v>58</v>
      </c>
      <c r="Y7" s="133" t="s">
        <v>428</v>
      </c>
      <c r="Z7" s="134"/>
      <c r="AA7" s="135"/>
      <c r="AB7" s="136" t="s">
        <v>429</v>
      </c>
      <c r="AC7" s="133"/>
      <c r="AD7" s="136" t="s">
        <v>4</v>
      </c>
      <c r="AF7" s="137" t="str">
        <f>B7</f>
        <v>Kontrakt Indre by (osv)</v>
      </c>
      <c r="AG7" s="133" t="s">
        <v>427</v>
      </c>
      <c r="AH7" s="134"/>
      <c r="AI7" s="135"/>
      <c r="AJ7" s="86" t="s">
        <v>2</v>
      </c>
      <c r="AK7" s="86" t="s">
        <v>30</v>
      </c>
      <c r="AL7" s="86" t="s">
        <v>58</v>
      </c>
      <c r="AM7" s="86" t="s">
        <v>58</v>
      </c>
      <c r="AN7" s="133" t="s">
        <v>428</v>
      </c>
      <c r="AO7" s="134"/>
      <c r="AP7" s="135"/>
      <c r="AQ7" s="136" t="s">
        <v>429</v>
      </c>
      <c r="AR7" s="133"/>
      <c r="AS7" s="136" t="s">
        <v>4</v>
      </c>
      <c r="AU7" s="137" t="str">
        <f>B7</f>
        <v>Kontrakt Indre by (osv)</v>
      </c>
      <c r="AV7" s="133" t="s">
        <v>427</v>
      </c>
      <c r="AW7" s="134"/>
      <c r="AX7" s="135"/>
      <c r="AY7" s="86" t="s">
        <v>2</v>
      </c>
      <c r="AZ7" s="86" t="s">
        <v>30</v>
      </c>
      <c r="BA7" s="86" t="s">
        <v>58</v>
      </c>
      <c r="BB7" s="86" t="s">
        <v>58</v>
      </c>
      <c r="BC7" s="133" t="s">
        <v>428</v>
      </c>
      <c r="BD7" s="134"/>
      <c r="BE7" s="135"/>
      <c r="BF7" s="136" t="s">
        <v>429</v>
      </c>
      <c r="BG7" s="133"/>
      <c r="BH7" s="136" t="s">
        <v>4</v>
      </c>
      <c r="BK7" s="137" t="str">
        <f>B7</f>
        <v>Kontrakt Indre by (osv)</v>
      </c>
      <c r="BL7" s="133" t="s">
        <v>427</v>
      </c>
      <c r="BM7" s="134"/>
      <c r="BN7" s="135"/>
      <c r="BO7" s="86" t="s">
        <v>2</v>
      </c>
      <c r="BP7" s="86" t="s">
        <v>30</v>
      </c>
      <c r="BQ7" s="86" t="s">
        <v>58</v>
      </c>
      <c r="BR7" s="86" t="s">
        <v>58</v>
      </c>
      <c r="BS7" s="133" t="s">
        <v>428</v>
      </c>
      <c r="BT7" s="134"/>
      <c r="BU7" s="135"/>
      <c r="BV7" s="136" t="s">
        <v>429</v>
      </c>
      <c r="BW7" s="133"/>
      <c r="BX7" s="136" t="s">
        <v>4</v>
      </c>
      <c r="BZ7" s="137" t="str">
        <f>B7</f>
        <v>Kontrakt Indre by (osv)</v>
      </c>
      <c r="CA7" s="133" t="s">
        <v>427</v>
      </c>
      <c r="CB7" s="134"/>
      <c r="CC7" s="135"/>
      <c r="CD7" s="86" t="s">
        <v>2</v>
      </c>
      <c r="CE7" s="86" t="s">
        <v>30</v>
      </c>
      <c r="CF7" s="86" t="s">
        <v>58</v>
      </c>
      <c r="CG7" s="86" t="s">
        <v>58</v>
      </c>
      <c r="CH7" s="133" t="s">
        <v>428</v>
      </c>
      <c r="CI7" s="134"/>
      <c r="CJ7" s="135"/>
      <c r="CK7" s="136" t="s">
        <v>429</v>
      </c>
      <c r="CL7" s="133"/>
      <c r="CM7" s="136" t="s">
        <v>4</v>
      </c>
    </row>
    <row r="8" spans="2:91" x14ac:dyDescent="0.25">
      <c r="B8" s="138"/>
      <c r="C8" s="67" t="s">
        <v>5</v>
      </c>
      <c r="D8" s="67" t="s">
        <v>112</v>
      </c>
      <c r="E8" s="67" t="s">
        <v>113</v>
      </c>
      <c r="F8" s="67" t="s">
        <v>8</v>
      </c>
      <c r="G8" s="67" t="s">
        <v>31</v>
      </c>
      <c r="H8" s="67" t="s">
        <v>15</v>
      </c>
      <c r="I8" s="68" t="s">
        <v>16</v>
      </c>
      <c r="J8" s="67" t="s">
        <v>9</v>
      </c>
      <c r="K8" s="67" t="s">
        <v>15</v>
      </c>
      <c r="L8" s="67" t="s">
        <v>57</v>
      </c>
      <c r="M8" s="67" t="s">
        <v>9</v>
      </c>
      <c r="N8" s="69" t="s">
        <v>8</v>
      </c>
      <c r="O8" s="136"/>
      <c r="Q8" s="138"/>
      <c r="R8" s="67" t="s">
        <v>5</v>
      </c>
      <c r="S8" s="67" t="s">
        <v>112</v>
      </c>
      <c r="T8" s="67" t="s">
        <v>113</v>
      </c>
      <c r="U8" s="67" t="s">
        <v>8</v>
      </c>
      <c r="V8" s="67" t="s">
        <v>31</v>
      </c>
      <c r="W8" s="67" t="s">
        <v>15</v>
      </c>
      <c r="X8" s="68" t="s">
        <v>16</v>
      </c>
      <c r="Y8" s="67" t="s">
        <v>9</v>
      </c>
      <c r="Z8" s="67" t="s">
        <v>15</v>
      </c>
      <c r="AA8" s="67" t="s">
        <v>57</v>
      </c>
      <c r="AB8" s="67" t="s">
        <v>9</v>
      </c>
      <c r="AC8" s="69" t="s">
        <v>8</v>
      </c>
      <c r="AD8" s="136"/>
      <c r="AF8" s="138"/>
      <c r="AG8" s="67" t="s">
        <v>5</v>
      </c>
      <c r="AH8" s="67" t="s">
        <v>112</v>
      </c>
      <c r="AI8" s="67" t="s">
        <v>113</v>
      </c>
      <c r="AJ8" s="67" t="s">
        <v>8</v>
      </c>
      <c r="AK8" s="67" t="s">
        <v>31</v>
      </c>
      <c r="AL8" s="67" t="s">
        <v>15</v>
      </c>
      <c r="AM8" s="68" t="s">
        <v>16</v>
      </c>
      <c r="AN8" s="67" t="s">
        <v>9</v>
      </c>
      <c r="AO8" s="67" t="s">
        <v>15</v>
      </c>
      <c r="AP8" s="67" t="s">
        <v>57</v>
      </c>
      <c r="AQ8" s="67" t="s">
        <v>9</v>
      </c>
      <c r="AR8" s="69" t="s">
        <v>8</v>
      </c>
      <c r="AS8" s="136"/>
      <c r="AU8" s="138"/>
      <c r="AV8" s="67" t="s">
        <v>5</v>
      </c>
      <c r="AW8" s="67" t="s">
        <v>112</v>
      </c>
      <c r="AX8" s="67" t="s">
        <v>113</v>
      </c>
      <c r="AY8" s="67" t="s">
        <v>8</v>
      </c>
      <c r="AZ8" s="67" t="s">
        <v>31</v>
      </c>
      <c r="BA8" s="67" t="s">
        <v>15</v>
      </c>
      <c r="BB8" s="68" t="s">
        <v>16</v>
      </c>
      <c r="BC8" s="67" t="s">
        <v>9</v>
      </c>
      <c r="BD8" s="67" t="s">
        <v>15</v>
      </c>
      <c r="BE8" s="67" t="s">
        <v>57</v>
      </c>
      <c r="BF8" s="67" t="s">
        <v>9</v>
      </c>
      <c r="BG8" s="69" t="s">
        <v>8</v>
      </c>
      <c r="BH8" s="136"/>
      <c r="BK8" s="138"/>
      <c r="BL8" s="67" t="s">
        <v>5</v>
      </c>
      <c r="BM8" s="67" t="s">
        <v>112</v>
      </c>
      <c r="BN8" s="67" t="s">
        <v>113</v>
      </c>
      <c r="BO8" s="67" t="s">
        <v>8</v>
      </c>
      <c r="BP8" s="67" t="s">
        <v>31</v>
      </c>
      <c r="BQ8" s="67" t="s">
        <v>15</v>
      </c>
      <c r="BR8" s="68" t="s">
        <v>16</v>
      </c>
      <c r="BS8" s="67" t="s">
        <v>9</v>
      </c>
      <c r="BT8" s="67" t="s">
        <v>15</v>
      </c>
      <c r="BU8" s="67" t="s">
        <v>57</v>
      </c>
      <c r="BV8" s="67" t="s">
        <v>9</v>
      </c>
      <c r="BW8" s="69" t="s">
        <v>8</v>
      </c>
      <c r="BX8" s="136"/>
      <c r="BZ8" s="138"/>
      <c r="CA8" s="67" t="s">
        <v>5</v>
      </c>
      <c r="CB8" s="67" t="s">
        <v>112</v>
      </c>
      <c r="CC8" s="67" t="s">
        <v>113</v>
      </c>
      <c r="CD8" s="67" t="s">
        <v>8</v>
      </c>
      <c r="CE8" s="67" t="s">
        <v>31</v>
      </c>
      <c r="CF8" s="67" t="s">
        <v>15</v>
      </c>
      <c r="CG8" s="68" t="s">
        <v>16</v>
      </c>
      <c r="CH8" s="67" t="s">
        <v>9</v>
      </c>
      <c r="CI8" s="67" t="s">
        <v>15</v>
      </c>
      <c r="CJ8" s="67" t="s">
        <v>57</v>
      </c>
      <c r="CK8" s="67" t="s">
        <v>9</v>
      </c>
      <c r="CL8" s="69" t="s">
        <v>8</v>
      </c>
      <c r="CM8" s="136"/>
    </row>
    <row r="9" spans="2:91" x14ac:dyDescent="0.25">
      <c r="B9" s="70" t="s">
        <v>114</v>
      </c>
      <c r="C9" s="77">
        <f>0.587*'Bilag 3 Antall per kontr'!C$22*75000000</f>
        <v>11006250</v>
      </c>
      <c r="D9" s="77">
        <f>0.587*'Bilag 3 Antall per kontr'!D$22*75000000</f>
        <v>11446500</v>
      </c>
      <c r="E9" s="77">
        <f>0.587*'Bilag 3 Antall per kontr'!E$22*75000000</f>
        <v>8805000</v>
      </c>
      <c r="F9" s="77">
        <f>0.587*'Bilag 3 Antall per kontr'!F$22*75000000</f>
        <v>5282999.9999999991</v>
      </c>
      <c r="G9" s="77">
        <f>0.587*'Bilag 3 Antall per kontr'!G$22*75000000</f>
        <v>880500</v>
      </c>
      <c r="H9" s="77">
        <f>0.587*'Bilag 3 Antall per kontr'!H$22*75000000</f>
        <v>1761000</v>
      </c>
      <c r="I9" s="77">
        <f>0.587*'Bilag 3 Antall per kontr'!I$22*75000000</f>
        <v>440250</v>
      </c>
      <c r="J9" s="77">
        <f>0.587*'Bilag 3 Antall per kontr'!J$22*75000000</f>
        <v>1320749.9999999998</v>
      </c>
      <c r="K9" s="77">
        <f>0.587*'Bilag 3 Antall per kontr'!K$22*75000000</f>
        <v>880500</v>
      </c>
      <c r="L9" s="77">
        <f>0.587*'Bilag 3 Antall per kontr'!L$22*75000000</f>
        <v>880500</v>
      </c>
      <c r="M9" s="77">
        <f>0.587*'Bilag 3 Antall per kontr'!M$22*75000000</f>
        <v>880500</v>
      </c>
      <c r="N9" s="77">
        <f>0.587*'Bilag 3 Antall per kontr'!N$22*75000000</f>
        <v>440250</v>
      </c>
      <c r="O9" s="126">
        <f>0.587*'Bilag 3 Antall per kontr'!O$22*75000000</f>
        <v>44025000</v>
      </c>
      <c r="Q9" s="70" t="s">
        <v>114</v>
      </c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5"/>
      <c r="AD9" s="76"/>
      <c r="AF9" s="70" t="s">
        <v>114</v>
      </c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5"/>
      <c r="AS9" s="76"/>
      <c r="AU9" s="70" t="s">
        <v>114</v>
      </c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5"/>
      <c r="BH9" s="76"/>
      <c r="BK9" s="70" t="s">
        <v>114</v>
      </c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5"/>
      <c r="BX9" s="76"/>
      <c r="BZ9" s="70" t="s">
        <v>114</v>
      </c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5"/>
      <c r="CM9" s="76"/>
    </row>
    <row r="10" spans="2:91" x14ac:dyDescent="0.25">
      <c r="B10" s="71" t="s">
        <v>115</v>
      </c>
      <c r="C10" s="77">
        <f>0.299*'Bilag 3 Antall per kontr'!C$22*75000000</f>
        <v>5606250</v>
      </c>
      <c r="D10" s="77">
        <f>0.299*'Bilag 3 Antall per kontr'!D$22*75000000</f>
        <v>5830500</v>
      </c>
      <c r="E10" s="77">
        <f>0.299*'Bilag 3 Antall per kontr'!E$22*75000000</f>
        <v>4485000</v>
      </c>
      <c r="F10" s="77">
        <f>0.299*'Bilag 3 Antall per kontr'!F$22*75000000</f>
        <v>2690999.9999999995</v>
      </c>
      <c r="G10" s="77">
        <f>0.299*'Bilag 3 Antall per kontr'!G$22*75000000</f>
        <v>448500</v>
      </c>
      <c r="H10" s="77">
        <f>0.299*'Bilag 3 Antall per kontr'!H$22*75000000</f>
        <v>897000</v>
      </c>
      <c r="I10" s="77">
        <f>0.299*'Bilag 3 Antall per kontr'!I$22*75000000</f>
        <v>224250</v>
      </c>
      <c r="J10" s="77">
        <f>0.299*'Bilag 3 Antall per kontr'!J$22*75000000</f>
        <v>672749.99999999988</v>
      </c>
      <c r="K10" s="77">
        <f>0.299*'Bilag 3 Antall per kontr'!K$22*75000000</f>
        <v>448500</v>
      </c>
      <c r="L10" s="77">
        <f>0.299*'Bilag 3 Antall per kontr'!L$22*75000000</f>
        <v>448500</v>
      </c>
      <c r="M10" s="77">
        <f>0.299*'Bilag 3 Antall per kontr'!M$22*75000000</f>
        <v>448500</v>
      </c>
      <c r="N10" s="77">
        <f>0.299*'Bilag 3 Antall per kontr'!N$22*75000000</f>
        <v>224250</v>
      </c>
      <c r="O10" s="126">
        <f>0.299*'Bilag 3 Antall per kontr'!O$22*75000000</f>
        <v>22425000</v>
      </c>
      <c r="Q10" s="71" t="s">
        <v>115</v>
      </c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5"/>
      <c r="AD10" s="76"/>
      <c r="AF10" s="71" t="s">
        <v>115</v>
      </c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5"/>
      <c r="AS10" s="76"/>
      <c r="AU10" s="71" t="s">
        <v>115</v>
      </c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5"/>
      <c r="BH10" s="76"/>
      <c r="BK10" s="71" t="s">
        <v>115</v>
      </c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5"/>
      <c r="BX10" s="76"/>
      <c r="BZ10" s="71" t="s">
        <v>115</v>
      </c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5"/>
      <c r="CM10" s="76"/>
    </row>
    <row r="11" spans="2:91" x14ac:dyDescent="0.25">
      <c r="B11" s="71" t="s">
        <v>116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8"/>
      <c r="O11" s="85"/>
      <c r="Q11" s="71" t="s">
        <v>116</v>
      </c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8"/>
      <c r="AD11" s="76"/>
      <c r="AF11" s="71" t="s">
        <v>116</v>
      </c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8"/>
      <c r="AS11" s="76"/>
      <c r="AU11" s="71" t="s">
        <v>116</v>
      </c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8"/>
      <c r="BH11" s="76"/>
      <c r="BK11" s="71" t="s">
        <v>116</v>
      </c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8"/>
      <c r="BX11" s="76"/>
      <c r="BZ11" s="71" t="s">
        <v>116</v>
      </c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8"/>
      <c r="CM11" s="76"/>
    </row>
    <row r="12" spans="2:91" x14ac:dyDescent="0.25">
      <c r="B12" s="71" t="s">
        <v>117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2"/>
      <c r="O12" s="85"/>
      <c r="Q12" s="71" t="s">
        <v>117</v>
      </c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80"/>
      <c r="AD12" s="76"/>
      <c r="AF12" s="71" t="s">
        <v>117</v>
      </c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80"/>
      <c r="AS12" s="76"/>
      <c r="AU12" s="71" t="s">
        <v>117</v>
      </c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80"/>
      <c r="BH12" s="76"/>
      <c r="BK12" s="71" t="s">
        <v>117</v>
      </c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80"/>
      <c r="BX12" s="76"/>
      <c r="BZ12" s="71" t="s">
        <v>117</v>
      </c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80"/>
      <c r="CM12" s="76"/>
    </row>
    <row r="13" spans="2:91" x14ac:dyDescent="0.25">
      <c r="B13" s="71" t="s">
        <v>118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2"/>
      <c r="O13" s="85"/>
      <c r="Q13" s="71" t="s">
        <v>118</v>
      </c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80"/>
      <c r="AD13" s="76"/>
      <c r="AF13" s="71" t="s">
        <v>118</v>
      </c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80"/>
      <c r="AS13" s="76"/>
      <c r="AU13" s="71" t="s">
        <v>118</v>
      </c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80"/>
      <c r="BH13" s="76"/>
      <c r="BK13" s="71" t="s">
        <v>118</v>
      </c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80"/>
      <c r="BX13" s="76"/>
      <c r="BZ13" s="71" t="s">
        <v>118</v>
      </c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80"/>
      <c r="CM13" s="76"/>
    </row>
    <row r="14" spans="2:91" x14ac:dyDescent="0.25">
      <c r="B14" s="71" t="s">
        <v>119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131"/>
      <c r="Q14" s="71" t="s">
        <v>119</v>
      </c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80"/>
      <c r="AD14" s="76"/>
      <c r="AF14" s="71" t="s">
        <v>119</v>
      </c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80"/>
      <c r="AS14" s="76"/>
      <c r="AU14" s="71" t="s">
        <v>119</v>
      </c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80"/>
      <c r="BH14" s="76"/>
      <c r="BK14" s="71" t="s">
        <v>119</v>
      </c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80"/>
      <c r="BX14" s="76"/>
      <c r="BZ14" s="71" t="s">
        <v>119</v>
      </c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80"/>
      <c r="CM14" s="76"/>
    </row>
    <row r="15" spans="2:91" x14ac:dyDescent="0.25">
      <c r="B15" s="71" t="s">
        <v>120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2"/>
      <c r="O15" s="85"/>
      <c r="Q15" s="71" t="s">
        <v>120</v>
      </c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80"/>
      <c r="AD15" s="76"/>
      <c r="AF15" s="71" t="s">
        <v>120</v>
      </c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80"/>
      <c r="AS15" s="76"/>
      <c r="AU15" s="71" t="s">
        <v>120</v>
      </c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80"/>
      <c r="BH15" s="76"/>
      <c r="BK15" s="71" t="s">
        <v>120</v>
      </c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80"/>
      <c r="BX15" s="76"/>
      <c r="BZ15" s="71" t="s">
        <v>120</v>
      </c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80"/>
      <c r="CM15" s="76"/>
    </row>
    <row r="16" spans="2:91" x14ac:dyDescent="0.25">
      <c r="B16" s="71" t="s">
        <v>121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O16" s="85"/>
      <c r="Q16" s="71" t="s">
        <v>121</v>
      </c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80"/>
      <c r="AD16" s="76"/>
      <c r="AF16" s="71" t="s">
        <v>121</v>
      </c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80"/>
      <c r="AS16" s="76"/>
      <c r="AU16" s="71" t="s">
        <v>121</v>
      </c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80"/>
      <c r="BH16" s="76"/>
      <c r="BK16" s="71" t="s">
        <v>121</v>
      </c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80"/>
      <c r="BX16" s="76"/>
      <c r="BZ16" s="71" t="s">
        <v>121</v>
      </c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80"/>
      <c r="CM16" s="76"/>
    </row>
    <row r="17" spans="2:91" x14ac:dyDescent="0.25">
      <c r="B17" s="71" t="s">
        <v>122</v>
      </c>
      <c r="C17" s="77">
        <f>0.114*'Bilag 3 Antall per kontr'!C$22*75000000</f>
        <v>2137500</v>
      </c>
      <c r="D17" s="77">
        <f>0.114*'Bilag 3 Antall per kontr'!D$22*75000000</f>
        <v>2223000.0000000005</v>
      </c>
      <c r="E17" s="77">
        <f>0.114*'Bilag 3 Antall per kontr'!E$22*75000000</f>
        <v>1710000</v>
      </c>
      <c r="F17" s="77">
        <f>0.114*'Bilag 3 Antall per kontr'!F$22*75000000</f>
        <v>1026000</v>
      </c>
      <c r="G17" s="77">
        <f>0.114*'Bilag 3 Antall per kontr'!G$22*75000000</f>
        <v>171000.00000000003</v>
      </c>
      <c r="H17" s="77">
        <f>0.114*'Bilag 3 Antall per kontr'!H$22*75000000</f>
        <v>342000.00000000006</v>
      </c>
      <c r="I17" s="77">
        <f>0.114*'Bilag 3 Antall per kontr'!I$22*75000000</f>
        <v>85500.000000000015</v>
      </c>
      <c r="J17" s="77">
        <f>0.114*'Bilag 3 Antall per kontr'!J$22*75000000</f>
        <v>256500</v>
      </c>
      <c r="K17" s="77">
        <f>0.114*'Bilag 3 Antall per kontr'!K$22*75000000</f>
        <v>171000.00000000003</v>
      </c>
      <c r="L17" s="77">
        <f>0.114*'Bilag 3 Antall per kontr'!L$22*75000000</f>
        <v>171000.00000000003</v>
      </c>
      <c r="M17" s="77">
        <f>0.114*'Bilag 3 Antall per kontr'!M$22*75000000</f>
        <v>171000.00000000003</v>
      </c>
      <c r="N17" s="77">
        <f>0.114*'Bilag 3 Antall per kontr'!N$22*75000000</f>
        <v>85500.000000000015</v>
      </c>
      <c r="O17" s="126">
        <f>0.114*'Bilag 3 Antall per kontr'!O$22*75000000</f>
        <v>8550000</v>
      </c>
      <c r="Q17" s="71" t="s">
        <v>122</v>
      </c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80"/>
      <c r="AD17" s="76"/>
      <c r="AF17" s="71" t="s">
        <v>122</v>
      </c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80"/>
      <c r="AS17" s="76"/>
      <c r="AU17" s="71" t="s">
        <v>122</v>
      </c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80"/>
      <c r="BH17" s="76"/>
      <c r="BK17" s="71" t="s">
        <v>122</v>
      </c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80"/>
      <c r="BX17" s="76"/>
      <c r="BZ17" s="71" t="s">
        <v>122</v>
      </c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80"/>
      <c r="CM17" s="76"/>
    </row>
    <row r="18" spans="2:91" x14ac:dyDescent="0.25">
      <c r="B18" s="71" t="s">
        <v>123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2"/>
      <c r="O18" s="85"/>
      <c r="Q18" s="71" t="s">
        <v>123</v>
      </c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80"/>
      <c r="AD18" s="76"/>
      <c r="AF18" s="71" t="s">
        <v>123</v>
      </c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80"/>
      <c r="AS18" s="76"/>
      <c r="AU18" s="71" t="s">
        <v>123</v>
      </c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80"/>
      <c r="BH18" s="76"/>
      <c r="BK18" s="71" t="s">
        <v>123</v>
      </c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80"/>
      <c r="BX18" s="76"/>
      <c r="BZ18" s="71" t="s">
        <v>123</v>
      </c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80"/>
      <c r="CM18" s="76"/>
    </row>
    <row r="19" spans="2:91" x14ac:dyDescent="0.25">
      <c r="B19" s="72" t="s">
        <v>124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4"/>
      <c r="O19" s="85"/>
      <c r="Q19" s="72" t="s">
        <v>124</v>
      </c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2"/>
      <c r="AD19" s="76"/>
      <c r="AF19" s="72" t="s">
        <v>124</v>
      </c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2"/>
      <c r="AS19" s="76"/>
      <c r="AU19" s="72" t="s">
        <v>124</v>
      </c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2"/>
      <c r="BH19" s="76"/>
      <c r="BK19" s="72" t="s">
        <v>124</v>
      </c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2"/>
      <c r="BX19" s="76"/>
      <c r="BZ19" s="72" t="s">
        <v>124</v>
      </c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2"/>
      <c r="CM19" s="76"/>
    </row>
    <row r="20" spans="2:91" x14ac:dyDescent="0.25">
      <c r="B20" s="73" t="s">
        <v>125</v>
      </c>
      <c r="C20" s="126">
        <f>SUM(C9:C19)</f>
        <v>18750000</v>
      </c>
      <c r="D20" s="126">
        <f t="shared" ref="D20:O20" si="0">SUM(D9:D19)</f>
        <v>19500000</v>
      </c>
      <c r="E20" s="126">
        <f t="shared" si="0"/>
        <v>15000000</v>
      </c>
      <c r="F20" s="126">
        <f t="shared" si="0"/>
        <v>8999999.9999999981</v>
      </c>
      <c r="G20" s="126">
        <f t="shared" si="0"/>
        <v>1500000</v>
      </c>
      <c r="H20" s="126">
        <f t="shared" si="0"/>
        <v>3000000</v>
      </c>
      <c r="I20" s="126">
        <f t="shared" si="0"/>
        <v>750000</v>
      </c>
      <c r="J20" s="126">
        <f t="shared" si="0"/>
        <v>2249999.9999999995</v>
      </c>
      <c r="K20" s="126">
        <f t="shared" si="0"/>
        <v>1500000</v>
      </c>
      <c r="L20" s="126">
        <f t="shared" si="0"/>
        <v>1500000</v>
      </c>
      <c r="M20" s="126">
        <f t="shared" si="0"/>
        <v>1500000</v>
      </c>
      <c r="N20" s="126">
        <f t="shared" si="0"/>
        <v>750000</v>
      </c>
      <c r="O20" s="126">
        <f t="shared" si="0"/>
        <v>75000000</v>
      </c>
      <c r="Q20" s="73" t="s">
        <v>125</v>
      </c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4"/>
      <c r="AD20" s="85"/>
      <c r="AF20" s="73" t="s">
        <v>125</v>
      </c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4"/>
      <c r="AS20" s="85"/>
      <c r="AU20" s="73" t="s">
        <v>125</v>
      </c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4"/>
      <c r="BH20" s="85"/>
      <c r="BK20" s="73" t="s">
        <v>125</v>
      </c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4"/>
      <c r="BX20" s="85"/>
      <c r="BZ20" s="73" t="s">
        <v>125</v>
      </c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4"/>
      <c r="CM20" s="85"/>
    </row>
    <row r="22" spans="2:91" x14ac:dyDescent="0.25">
      <c r="C22" s="119">
        <v>0.25</v>
      </c>
      <c r="D22" s="119">
        <v>0.26</v>
      </c>
      <c r="E22" s="119">
        <v>0.2</v>
      </c>
      <c r="F22" s="119">
        <v>0.12</v>
      </c>
      <c r="G22" s="119">
        <v>0.02</v>
      </c>
      <c r="H22" s="119">
        <v>0.04</v>
      </c>
      <c r="I22" s="119">
        <v>0.01</v>
      </c>
      <c r="J22" s="119">
        <v>0.03</v>
      </c>
      <c r="K22" s="119">
        <v>0.02</v>
      </c>
      <c r="L22" s="119">
        <v>0.02</v>
      </c>
      <c r="M22" s="119">
        <v>0.02</v>
      </c>
      <c r="N22" s="119">
        <v>0.01</v>
      </c>
      <c r="O22" s="120">
        <f>SUM(C22:N22)</f>
        <v>1</v>
      </c>
    </row>
    <row r="24" spans="2:91" ht="18.75" x14ac:dyDescent="0.3">
      <c r="B24" s="8" t="s">
        <v>464</v>
      </c>
      <c r="H24" s="8" t="s">
        <v>430</v>
      </c>
    </row>
    <row r="26" spans="2:91" ht="31.5" customHeight="1" x14ac:dyDescent="0.25">
      <c r="B26" s="130"/>
      <c r="C26" s="118" t="s">
        <v>466</v>
      </c>
      <c r="D26" s="118" t="s">
        <v>467</v>
      </c>
      <c r="E26" s="118" t="s">
        <v>468</v>
      </c>
      <c r="H26" s="95" t="s">
        <v>431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</row>
    <row r="27" spans="2:91" ht="15" customHeight="1" x14ac:dyDescent="0.25">
      <c r="B27" s="103" t="s">
        <v>465</v>
      </c>
      <c r="C27" s="161">
        <v>1E-3</v>
      </c>
      <c r="D27" s="127">
        <f>C27/$C$31</f>
        <v>0.04</v>
      </c>
      <c r="E27" s="12">
        <f>$O$20*C27</f>
        <v>75000</v>
      </c>
      <c r="H27" s="132" t="s">
        <v>433</v>
      </c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</row>
    <row r="28" spans="2:91" x14ac:dyDescent="0.25">
      <c r="B28" s="103" t="s">
        <v>432</v>
      </c>
      <c r="C28" s="161">
        <v>1.0999999999999999E-2</v>
      </c>
      <c r="D28" s="127">
        <f>C28/$C$31</f>
        <v>0.43999999999999995</v>
      </c>
      <c r="E28" s="12">
        <f>$O$20*C28</f>
        <v>825000</v>
      </c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</row>
    <row r="29" spans="2:91" x14ac:dyDescent="0.25">
      <c r="B29" s="103" t="s">
        <v>434</v>
      </c>
      <c r="C29" s="161">
        <v>1.0999999999999999E-2</v>
      </c>
      <c r="D29" s="127">
        <f>C29/$C$31</f>
        <v>0.43999999999999995</v>
      </c>
      <c r="E29" s="12">
        <f>$O$20*C29</f>
        <v>825000</v>
      </c>
      <c r="H29" s="97" t="s">
        <v>435</v>
      </c>
    </row>
    <row r="30" spans="2:91" x14ac:dyDescent="0.25">
      <c r="B30" s="103" t="s">
        <v>32</v>
      </c>
      <c r="C30" s="161">
        <v>2E-3</v>
      </c>
      <c r="D30" s="127">
        <f>C30/$C$31</f>
        <v>0.08</v>
      </c>
      <c r="E30" s="12">
        <f>$O$20*C30</f>
        <v>150000</v>
      </c>
      <c r="H30" s="97" t="s">
        <v>436</v>
      </c>
    </row>
    <row r="31" spans="2:91" x14ac:dyDescent="0.25">
      <c r="B31" s="6" t="s">
        <v>4</v>
      </c>
      <c r="C31" s="162">
        <f>SUM(C27:C30)</f>
        <v>2.5000000000000001E-2</v>
      </c>
      <c r="D31" s="128">
        <f>C31/$C$31</f>
        <v>1</v>
      </c>
      <c r="E31" s="129">
        <f>$O$20*C31</f>
        <v>1875000</v>
      </c>
      <c r="J31" s="97"/>
    </row>
    <row r="32" spans="2:91" x14ac:dyDescent="0.25">
      <c r="H32" s="99" t="s">
        <v>441</v>
      </c>
      <c r="I32" s="100"/>
      <c r="J32" s="101" t="s">
        <v>442</v>
      </c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</row>
    <row r="33" spans="2:91" x14ac:dyDescent="0.25">
      <c r="H33" s="7"/>
      <c r="J33" s="97" t="s">
        <v>446</v>
      </c>
    </row>
    <row r="35" spans="2:91" ht="18.75" x14ac:dyDescent="0.3">
      <c r="B35" s="8" t="s">
        <v>437</v>
      </c>
    </row>
    <row r="36" spans="2:91" s="7" customFormat="1" x14ac:dyDescent="0.25">
      <c r="B36" s="7" t="s">
        <v>106</v>
      </c>
      <c r="Q36" s="7" t="s">
        <v>12</v>
      </c>
      <c r="AF36" s="7" t="s">
        <v>11</v>
      </c>
      <c r="AU36" s="7" t="s">
        <v>425</v>
      </c>
      <c r="BK36" s="7" t="s">
        <v>426</v>
      </c>
      <c r="BZ36" s="7" t="s">
        <v>4</v>
      </c>
    </row>
    <row r="37" spans="2:91" ht="15" customHeight="1" x14ac:dyDescent="0.25"/>
    <row r="38" spans="2:91" ht="15" customHeight="1" x14ac:dyDescent="0.25">
      <c r="B38" s="137" t="str">
        <f>B7</f>
        <v>Kontrakt Indre by (osv)</v>
      </c>
      <c r="C38" s="133" t="s">
        <v>427</v>
      </c>
      <c r="D38" s="134"/>
      <c r="E38" s="135"/>
      <c r="F38" s="86" t="s">
        <v>2</v>
      </c>
      <c r="G38" s="86" t="s">
        <v>30</v>
      </c>
      <c r="H38" s="86" t="s">
        <v>58</v>
      </c>
      <c r="I38" s="86" t="s">
        <v>58</v>
      </c>
      <c r="J38" s="133" t="s">
        <v>428</v>
      </c>
      <c r="K38" s="134"/>
      <c r="L38" s="135"/>
      <c r="M38" s="136" t="s">
        <v>429</v>
      </c>
      <c r="N38" s="133"/>
      <c r="O38" s="136" t="s">
        <v>4</v>
      </c>
      <c r="Q38" s="137" t="str">
        <f>B7</f>
        <v>Kontrakt Indre by (osv)</v>
      </c>
      <c r="R38" s="133" t="s">
        <v>427</v>
      </c>
      <c r="S38" s="134"/>
      <c r="T38" s="135"/>
      <c r="U38" s="86" t="s">
        <v>2</v>
      </c>
      <c r="V38" s="86" t="s">
        <v>30</v>
      </c>
      <c r="W38" s="86" t="s">
        <v>58</v>
      </c>
      <c r="X38" s="86" t="s">
        <v>58</v>
      </c>
      <c r="Y38" s="133" t="s">
        <v>428</v>
      </c>
      <c r="Z38" s="134"/>
      <c r="AA38" s="135"/>
      <c r="AB38" s="136" t="s">
        <v>429</v>
      </c>
      <c r="AC38" s="133"/>
      <c r="AD38" s="136" t="s">
        <v>4</v>
      </c>
      <c r="AF38" s="137" t="str">
        <f>B7</f>
        <v>Kontrakt Indre by (osv)</v>
      </c>
      <c r="AG38" s="133" t="s">
        <v>427</v>
      </c>
      <c r="AH38" s="134"/>
      <c r="AI38" s="135"/>
      <c r="AJ38" s="86" t="s">
        <v>2</v>
      </c>
      <c r="AK38" s="86" t="s">
        <v>30</v>
      </c>
      <c r="AL38" s="86" t="s">
        <v>58</v>
      </c>
      <c r="AM38" s="86" t="s">
        <v>58</v>
      </c>
      <c r="AN38" s="133" t="s">
        <v>428</v>
      </c>
      <c r="AO38" s="134"/>
      <c r="AP38" s="135"/>
      <c r="AQ38" s="136" t="s">
        <v>429</v>
      </c>
      <c r="AR38" s="133"/>
      <c r="AS38" s="136" t="s">
        <v>4</v>
      </c>
      <c r="AU38" s="137" t="str">
        <f>B7</f>
        <v>Kontrakt Indre by (osv)</v>
      </c>
      <c r="AV38" s="133" t="s">
        <v>427</v>
      </c>
      <c r="AW38" s="134"/>
      <c r="AX38" s="135"/>
      <c r="AY38" s="86" t="s">
        <v>2</v>
      </c>
      <c r="AZ38" s="86" t="s">
        <v>30</v>
      </c>
      <c r="BA38" s="86" t="s">
        <v>58</v>
      </c>
      <c r="BB38" s="86" t="s">
        <v>58</v>
      </c>
      <c r="BC38" s="133" t="s">
        <v>428</v>
      </c>
      <c r="BD38" s="134"/>
      <c r="BE38" s="135"/>
      <c r="BF38" s="136" t="s">
        <v>429</v>
      </c>
      <c r="BG38" s="133"/>
      <c r="BH38" s="136" t="s">
        <v>4</v>
      </c>
      <c r="BK38" s="137" t="str">
        <f>B7</f>
        <v>Kontrakt Indre by (osv)</v>
      </c>
      <c r="BL38" s="133" t="s">
        <v>427</v>
      </c>
      <c r="BM38" s="134"/>
      <c r="BN38" s="135"/>
      <c r="BO38" s="86" t="s">
        <v>2</v>
      </c>
      <c r="BP38" s="86" t="s">
        <v>30</v>
      </c>
      <c r="BQ38" s="86" t="s">
        <v>58</v>
      </c>
      <c r="BR38" s="86" t="s">
        <v>58</v>
      </c>
      <c r="BS38" s="133" t="s">
        <v>428</v>
      </c>
      <c r="BT38" s="134"/>
      <c r="BU38" s="135"/>
      <c r="BV38" s="136" t="s">
        <v>429</v>
      </c>
      <c r="BW38" s="133"/>
      <c r="BX38" s="136" t="s">
        <v>4</v>
      </c>
      <c r="BZ38" s="137" t="str">
        <f>B7</f>
        <v>Kontrakt Indre by (osv)</v>
      </c>
      <c r="CA38" s="133" t="s">
        <v>427</v>
      </c>
      <c r="CB38" s="134"/>
      <c r="CC38" s="135"/>
      <c r="CD38" s="86" t="s">
        <v>2</v>
      </c>
      <c r="CE38" s="86" t="s">
        <v>30</v>
      </c>
      <c r="CF38" s="86" t="s">
        <v>58</v>
      </c>
      <c r="CG38" s="86" t="s">
        <v>58</v>
      </c>
      <c r="CH38" s="133" t="s">
        <v>428</v>
      </c>
      <c r="CI38" s="134"/>
      <c r="CJ38" s="135"/>
      <c r="CK38" s="136" t="s">
        <v>429</v>
      </c>
      <c r="CL38" s="133"/>
      <c r="CM38" s="136" t="s">
        <v>4</v>
      </c>
    </row>
    <row r="39" spans="2:91" x14ac:dyDescent="0.25">
      <c r="B39" s="138"/>
      <c r="C39" s="67" t="s">
        <v>5</v>
      </c>
      <c r="D39" s="67" t="s">
        <v>112</v>
      </c>
      <c r="E39" s="67" t="s">
        <v>113</v>
      </c>
      <c r="F39" s="67" t="s">
        <v>8</v>
      </c>
      <c r="G39" s="67" t="s">
        <v>31</v>
      </c>
      <c r="H39" s="67" t="s">
        <v>15</v>
      </c>
      <c r="I39" s="68" t="s">
        <v>16</v>
      </c>
      <c r="J39" s="67" t="s">
        <v>9</v>
      </c>
      <c r="K39" s="67" t="s">
        <v>15</v>
      </c>
      <c r="L39" s="67" t="s">
        <v>57</v>
      </c>
      <c r="M39" s="67" t="s">
        <v>9</v>
      </c>
      <c r="N39" s="69" t="s">
        <v>8</v>
      </c>
      <c r="O39" s="136"/>
      <c r="Q39" s="138"/>
      <c r="R39" s="67" t="s">
        <v>5</v>
      </c>
      <c r="S39" s="67" t="s">
        <v>112</v>
      </c>
      <c r="T39" s="67" t="s">
        <v>113</v>
      </c>
      <c r="U39" s="67" t="s">
        <v>8</v>
      </c>
      <c r="V39" s="67" t="s">
        <v>31</v>
      </c>
      <c r="W39" s="67" t="s">
        <v>15</v>
      </c>
      <c r="X39" s="68" t="s">
        <v>16</v>
      </c>
      <c r="Y39" s="67" t="s">
        <v>9</v>
      </c>
      <c r="Z39" s="67" t="s">
        <v>15</v>
      </c>
      <c r="AA39" s="67" t="s">
        <v>57</v>
      </c>
      <c r="AB39" s="67" t="s">
        <v>9</v>
      </c>
      <c r="AC39" s="69" t="s">
        <v>8</v>
      </c>
      <c r="AD39" s="136"/>
      <c r="AF39" s="138"/>
      <c r="AG39" s="67" t="s">
        <v>5</v>
      </c>
      <c r="AH39" s="67" t="s">
        <v>112</v>
      </c>
      <c r="AI39" s="67" t="s">
        <v>113</v>
      </c>
      <c r="AJ39" s="67" t="s">
        <v>8</v>
      </c>
      <c r="AK39" s="67" t="s">
        <v>31</v>
      </c>
      <c r="AL39" s="67" t="s">
        <v>15</v>
      </c>
      <c r="AM39" s="68" t="s">
        <v>16</v>
      </c>
      <c r="AN39" s="67" t="s">
        <v>9</v>
      </c>
      <c r="AO39" s="67" t="s">
        <v>15</v>
      </c>
      <c r="AP39" s="67" t="s">
        <v>57</v>
      </c>
      <c r="AQ39" s="67" t="s">
        <v>9</v>
      </c>
      <c r="AR39" s="69" t="s">
        <v>8</v>
      </c>
      <c r="AS39" s="136"/>
      <c r="AU39" s="138"/>
      <c r="AV39" s="67" t="s">
        <v>5</v>
      </c>
      <c r="AW39" s="67" t="s">
        <v>112</v>
      </c>
      <c r="AX39" s="67" t="s">
        <v>113</v>
      </c>
      <c r="AY39" s="67" t="s">
        <v>8</v>
      </c>
      <c r="AZ39" s="67" t="s">
        <v>31</v>
      </c>
      <c r="BA39" s="67" t="s">
        <v>15</v>
      </c>
      <c r="BB39" s="68" t="s">
        <v>16</v>
      </c>
      <c r="BC39" s="67" t="s">
        <v>9</v>
      </c>
      <c r="BD39" s="67" t="s">
        <v>15</v>
      </c>
      <c r="BE39" s="67" t="s">
        <v>57</v>
      </c>
      <c r="BF39" s="67" t="s">
        <v>9</v>
      </c>
      <c r="BG39" s="69" t="s">
        <v>8</v>
      </c>
      <c r="BH39" s="136"/>
      <c r="BK39" s="138"/>
      <c r="BL39" s="67" t="s">
        <v>5</v>
      </c>
      <c r="BM39" s="67" t="s">
        <v>112</v>
      </c>
      <c r="BN39" s="67" t="s">
        <v>113</v>
      </c>
      <c r="BO39" s="67" t="s">
        <v>8</v>
      </c>
      <c r="BP39" s="67" t="s">
        <v>31</v>
      </c>
      <c r="BQ39" s="67" t="s">
        <v>15</v>
      </c>
      <c r="BR39" s="68" t="s">
        <v>16</v>
      </c>
      <c r="BS39" s="67" t="s">
        <v>9</v>
      </c>
      <c r="BT39" s="67" t="s">
        <v>15</v>
      </c>
      <c r="BU39" s="67" t="s">
        <v>57</v>
      </c>
      <c r="BV39" s="67" t="s">
        <v>9</v>
      </c>
      <c r="BW39" s="69" t="s">
        <v>8</v>
      </c>
      <c r="BX39" s="136"/>
      <c r="BZ39" s="138"/>
      <c r="CA39" s="67" t="s">
        <v>5</v>
      </c>
      <c r="CB39" s="67" t="s">
        <v>112</v>
      </c>
      <c r="CC39" s="67" t="s">
        <v>113</v>
      </c>
      <c r="CD39" s="67" t="s">
        <v>8</v>
      </c>
      <c r="CE39" s="67" t="s">
        <v>31</v>
      </c>
      <c r="CF39" s="67" t="s">
        <v>15</v>
      </c>
      <c r="CG39" s="68" t="s">
        <v>16</v>
      </c>
      <c r="CH39" s="67" t="s">
        <v>9</v>
      </c>
      <c r="CI39" s="67" t="s">
        <v>15</v>
      </c>
      <c r="CJ39" s="67" t="s">
        <v>57</v>
      </c>
      <c r="CK39" s="67" t="s">
        <v>9</v>
      </c>
      <c r="CL39" s="69" t="s">
        <v>8</v>
      </c>
      <c r="CM39" s="136"/>
    </row>
    <row r="40" spans="2:91" x14ac:dyDescent="0.25">
      <c r="B40" s="70" t="s">
        <v>114</v>
      </c>
      <c r="C40" s="77">
        <f t="shared" ref="C40:O40" si="1">C9*$C$27</f>
        <v>11006.25</v>
      </c>
      <c r="D40" s="77">
        <f t="shared" si="1"/>
        <v>11446.5</v>
      </c>
      <c r="E40" s="77">
        <f t="shared" si="1"/>
        <v>8805</v>
      </c>
      <c r="F40" s="77">
        <f t="shared" si="1"/>
        <v>5282.9999999999991</v>
      </c>
      <c r="G40" s="77">
        <f t="shared" si="1"/>
        <v>880.5</v>
      </c>
      <c r="H40" s="77">
        <f t="shared" si="1"/>
        <v>1761</v>
      </c>
      <c r="I40" s="77">
        <f t="shared" si="1"/>
        <v>440.25</v>
      </c>
      <c r="J40" s="77">
        <f t="shared" si="1"/>
        <v>1320.7499999999998</v>
      </c>
      <c r="K40" s="77">
        <f t="shared" si="1"/>
        <v>880.5</v>
      </c>
      <c r="L40" s="77">
        <f t="shared" si="1"/>
        <v>880.5</v>
      </c>
      <c r="M40" s="77">
        <f t="shared" si="1"/>
        <v>880.5</v>
      </c>
      <c r="N40" s="77">
        <f t="shared" si="1"/>
        <v>440.25</v>
      </c>
      <c r="O40" s="126">
        <f t="shared" si="1"/>
        <v>44025</v>
      </c>
      <c r="Q40" s="70" t="s">
        <v>114</v>
      </c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5"/>
      <c r="AD40" s="76"/>
      <c r="AF40" s="70" t="s">
        <v>114</v>
      </c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5"/>
      <c r="AS40" s="76"/>
      <c r="AU40" s="70" t="s">
        <v>114</v>
      </c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5"/>
      <c r="BH40" s="76"/>
      <c r="BK40" s="70" t="s">
        <v>114</v>
      </c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5"/>
      <c r="BX40" s="76"/>
      <c r="BZ40" s="70" t="s">
        <v>114</v>
      </c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5"/>
      <c r="CM40" s="76"/>
    </row>
    <row r="41" spans="2:91" x14ac:dyDescent="0.25">
      <c r="B41" s="71" t="s">
        <v>115</v>
      </c>
      <c r="C41" s="77">
        <f t="shared" ref="C41:O41" si="2">C10*$C$27</f>
        <v>5606.25</v>
      </c>
      <c r="D41" s="77">
        <f t="shared" si="2"/>
        <v>5830.5</v>
      </c>
      <c r="E41" s="77">
        <f t="shared" si="2"/>
        <v>4485</v>
      </c>
      <c r="F41" s="77">
        <f t="shared" si="2"/>
        <v>2690.9999999999995</v>
      </c>
      <c r="G41" s="77">
        <f t="shared" si="2"/>
        <v>448.5</v>
      </c>
      <c r="H41" s="77">
        <f t="shared" si="2"/>
        <v>897</v>
      </c>
      <c r="I41" s="77">
        <f t="shared" si="2"/>
        <v>224.25</v>
      </c>
      <c r="J41" s="77">
        <f t="shared" si="2"/>
        <v>672.74999999999989</v>
      </c>
      <c r="K41" s="77">
        <f t="shared" si="2"/>
        <v>448.5</v>
      </c>
      <c r="L41" s="77">
        <f t="shared" si="2"/>
        <v>448.5</v>
      </c>
      <c r="M41" s="77">
        <f t="shared" si="2"/>
        <v>448.5</v>
      </c>
      <c r="N41" s="77">
        <f t="shared" si="2"/>
        <v>224.25</v>
      </c>
      <c r="O41" s="126">
        <f t="shared" si="2"/>
        <v>22425</v>
      </c>
      <c r="Q41" s="71" t="s">
        <v>115</v>
      </c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5"/>
      <c r="AD41" s="76"/>
      <c r="AF41" s="71" t="s">
        <v>115</v>
      </c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5"/>
      <c r="AS41" s="76"/>
      <c r="AU41" s="71" t="s">
        <v>115</v>
      </c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5"/>
      <c r="BH41" s="76"/>
      <c r="BK41" s="71" t="s">
        <v>115</v>
      </c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5"/>
      <c r="BX41" s="76"/>
      <c r="BZ41" s="71" t="s">
        <v>115</v>
      </c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5"/>
      <c r="CM41" s="76"/>
    </row>
    <row r="42" spans="2:91" x14ac:dyDescent="0.25">
      <c r="B42" s="71" t="s">
        <v>116</v>
      </c>
      <c r="C42" s="77">
        <f t="shared" ref="C42:O42" si="3">C11*$C$27</f>
        <v>0</v>
      </c>
      <c r="D42" s="77">
        <f t="shared" si="3"/>
        <v>0</v>
      </c>
      <c r="E42" s="77">
        <f t="shared" si="3"/>
        <v>0</v>
      </c>
      <c r="F42" s="77">
        <f t="shared" si="3"/>
        <v>0</v>
      </c>
      <c r="G42" s="77">
        <f t="shared" si="3"/>
        <v>0</v>
      </c>
      <c r="H42" s="77">
        <f t="shared" si="3"/>
        <v>0</v>
      </c>
      <c r="I42" s="77">
        <f t="shared" si="3"/>
        <v>0</v>
      </c>
      <c r="J42" s="77">
        <f t="shared" si="3"/>
        <v>0</v>
      </c>
      <c r="K42" s="77">
        <f t="shared" si="3"/>
        <v>0</v>
      </c>
      <c r="L42" s="77">
        <f t="shared" si="3"/>
        <v>0</v>
      </c>
      <c r="M42" s="77">
        <f t="shared" si="3"/>
        <v>0</v>
      </c>
      <c r="N42" s="77">
        <f t="shared" si="3"/>
        <v>0</v>
      </c>
      <c r="O42" s="126">
        <f t="shared" si="3"/>
        <v>0</v>
      </c>
      <c r="Q42" s="71" t="s">
        <v>116</v>
      </c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8"/>
      <c r="AD42" s="76"/>
      <c r="AF42" s="71" t="s">
        <v>116</v>
      </c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8"/>
      <c r="AS42" s="76"/>
      <c r="AU42" s="71" t="s">
        <v>116</v>
      </c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8"/>
      <c r="BH42" s="76"/>
      <c r="BK42" s="71" t="s">
        <v>116</v>
      </c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8"/>
      <c r="BX42" s="76"/>
      <c r="BZ42" s="71" t="s">
        <v>116</v>
      </c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8"/>
      <c r="CM42" s="76"/>
    </row>
    <row r="43" spans="2:91" x14ac:dyDescent="0.25">
      <c r="B43" s="71" t="s">
        <v>117</v>
      </c>
      <c r="C43" s="77">
        <f t="shared" ref="C43:O43" si="4">C12*$C$27</f>
        <v>0</v>
      </c>
      <c r="D43" s="77">
        <f t="shared" si="4"/>
        <v>0</v>
      </c>
      <c r="E43" s="77">
        <f t="shared" si="4"/>
        <v>0</v>
      </c>
      <c r="F43" s="77">
        <f t="shared" si="4"/>
        <v>0</v>
      </c>
      <c r="G43" s="77">
        <f t="shared" si="4"/>
        <v>0</v>
      </c>
      <c r="H43" s="77">
        <f t="shared" si="4"/>
        <v>0</v>
      </c>
      <c r="I43" s="77">
        <f t="shared" si="4"/>
        <v>0</v>
      </c>
      <c r="J43" s="77">
        <f t="shared" si="4"/>
        <v>0</v>
      </c>
      <c r="K43" s="77">
        <f t="shared" si="4"/>
        <v>0</v>
      </c>
      <c r="L43" s="77">
        <f t="shared" si="4"/>
        <v>0</v>
      </c>
      <c r="M43" s="77">
        <f t="shared" si="4"/>
        <v>0</v>
      </c>
      <c r="N43" s="77">
        <f t="shared" si="4"/>
        <v>0</v>
      </c>
      <c r="O43" s="126">
        <f t="shared" si="4"/>
        <v>0</v>
      </c>
      <c r="Q43" s="71" t="s">
        <v>117</v>
      </c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80"/>
      <c r="AD43" s="76"/>
      <c r="AF43" s="71" t="s">
        <v>117</v>
      </c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80"/>
      <c r="AS43" s="76"/>
      <c r="AU43" s="71" t="s">
        <v>117</v>
      </c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80"/>
      <c r="BH43" s="76"/>
      <c r="BK43" s="71" t="s">
        <v>117</v>
      </c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80"/>
      <c r="BX43" s="76"/>
      <c r="BZ43" s="71" t="s">
        <v>117</v>
      </c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80"/>
      <c r="CM43" s="76"/>
    </row>
    <row r="44" spans="2:91" x14ac:dyDescent="0.25">
      <c r="B44" s="71" t="s">
        <v>118</v>
      </c>
      <c r="C44" s="77">
        <f t="shared" ref="C44:O44" si="5">C13*$C$27</f>
        <v>0</v>
      </c>
      <c r="D44" s="77">
        <f t="shared" si="5"/>
        <v>0</v>
      </c>
      <c r="E44" s="77">
        <f t="shared" si="5"/>
        <v>0</v>
      </c>
      <c r="F44" s="77">
        <f t="shared" si="5"/>
        <v>0</v>
      </c>
      <c r="G44" s="77">
        <f t="shared" si="5"/>
        <v>0</v>
      </c>
      <c r="H44" s="77">
        <f t="shared" si="5"/>
        <v>0</v>
      </c>
      <c r="I44" s="77">
        <f t="shared" si="5"/>
        <v>0</v>
      </c>
      <c r="J44" s="77">
        <f t="shared" si="5"/>
        <v>0</v>
      </c>
      <c r="K44" s="77">
        <f t="shared" si="5"/>
        <v>0</v>
      </c>
      <c r="L44" s="77">
        <f t="shared" si="5"/>
        <v>0</v>
      </c>
      <c r="M44" s="77">
        <f t="shared" si="5"/>
        <v>0</v>
      </c>
      <c r="N44" s="77">
        <f t="shared" si="5"/>
        <v>0</v>
      </c>
      <c r="O44" s="126">
        <f t="shared" si="5"/>
        <v>0</v>
      </c>
      <c r="Q44" s="71" t="s">
        <v>118</v>
      </c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80"/>
      <c r="AD44" s="76"/>
      <c r="AF44" s="71" t="s">
        <v>118</v>
      </c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80"/>
      <c r="AS44" s="76"/>
      <c r="AU44" s="71" t="s">
        <v>118</v>
      </c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80"/>
      <c r="BH44" s="76"/>
      <c r="BK44" s="71" t="s">
        <v>118</v>
      </c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80"/>
      <c r="BX44" s="76"/>
      <c r="BZ44" s="71" t="s">
        <v>118</v>
      </c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80"/>
      <c r="CM44" s="76"/>
    </row>
    <row r="45" spans="2:91" x14ac:dyDescent="0.25">
      <c r="B45" s="71" t="s">
        <v>119</v>
      </c>
      <c r="C45" s="77">
        <f t="shared" ref="C45:O45" si="6">C14*$C$27</f>
        <v>0</v>
      </c>
      <c r="D45" s="77">
        <f t="shared" si="6"/>
        <v>0</v>
      </c>
      <c r="E45" s="77">
        <f t="shared" si="6"/>
        <v>0</v>
      </c>
      <c r="F45" s="77">
        <f t="shared" si="6"/>
        <v>0</v>
      </c>
      <c r="G45" s="77">
        <f t="shared" si="6"/>
        <v>0</v>
      </c>
      <c r="H45" s="77">
        <f t="shared" si="6"/>
        <v>0</v>
      </c>
      <c r="I45" s="77">
        <f t="shared" si="6"/>
        <v>0</v>
      </c>
      <c r="J45" s="77">
        <f t="shared" si="6"/>
        <v>0</v>
      </c>
      <c r="K45" s="77">
        <f t="shared" si="6"/>
        <v>0</v>
      </c>
      <c r="L45" s="77">
        <f t="shared" si="6"/>
        <v>0</v>
      </c>
      <c r="M45" s="77">
        <f t="shared" si="6"/>
        <v>0</v>
      </c>
      <c r="N45" s="77">
        <f t="shared" si="6"/>
        <v>0</v>
      </c>
      <c r="O45" s="126">
        <f t="shared" si="6"/>
        <v>0</v>
      </c>
      <c r="Q45" s="71" t="s">
        <v>119</v>
      </c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80"/>
      <c r="AD45" s="76"/>
      <c r="AF45" s="71" t="s">
        <v>119</v>
      </c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80"/>
      <c r="AS45" s="76"/>
      <c r="AU45" s="71" t="s">
        <v>119</v>
      </c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80"/>
      <c r="BH45" s="76"/>
      <c r="BK45" s="71" t="s">
        <v>119</v>
      </c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80"/>
      <c r="BX45" s="76"/>
      <c r="BZ45" s="71" t="s">
        <v>119</v>
      </c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80"/>
      <c r="CM45" s="76"/>
    </row>
    <row r="46" spans="2:91" x14ac:dyDescent="0.25">
      <c r="B46" s="71" t="s">
        <v>120</v>
      </c>
      <c r="C46" s="77">
        <f t="shared" ref="C46:O46" si="7">C15*$C$27</f>
        <v>0</v>
      </c>
      <c r="D46" s="77">
        <f t="shared" si="7"/>
        <v>0</v>
      </c>
      <c r="E46" s="77">
        <f t="shared" si="7"/>
        <v>0</v>
      </c>
      <c r="F46" s="77">
        <f t="shared" si="7"/>
        <v>0</v>
      </c>
      <c r="G46" s="77">
        <f t="shared" si="7"/>
        <v>0</v>
      </c>
      <c r="H46" s="77">
        <f t="shared" si="7"/>
        <v>0</v>
      </c>
      <c r="I46" s="77">
        <f t="shared" si="7"/>
        <v>0</v>
      </c>
      <c r="J46" s="77">
        <f t="shared" si="7"/>
        <v>0</v>
      </c>
      <c r="K46" s="77">
        <f t="shared" si="7"/>
        <v>0</v>
      </c>
      <c r="L46" s="77">
        <f t="shared" si="7"/>
        <v>0</v>
      </c>
      <c r="M46" s="77">
        <f t="shared" si="7"/>
        <v>0</v>
      </c>
      <c r="N46" s="77">
        <f t="shared" si="7"/>
        <v>0</v>
      </c>
      <c r="O46" s="126">
        <f t="shared" si="7"/>
        <v>0</v>
      </c>
      <c r="Q46" s="71" t="s">
        <v>120</v>
      </c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80"/>
      <c r="AD46" s="76"/>
      <c r="AF46" s="71" t="s">
        <v>120</v>
      </c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80"/>
      <c r="AS46" s="76"/>
      <c r="AU46" s="71" t="s">
        <v>120</v>
      </c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80"/>
      <c r="BH46" s="76"/>
      <c r="BK46" s="71" t="s">
        <v>120</v>
      </c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80"/>
      <c r="BX46" s="76"/>
      <c r="BZ46" s="71" t="s">
        <v>120</v>
      </c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80"/>
      <c r="CM46" s="76"/>
    </row>
    <row r="47" spans="2:91" x14ac:dyDescent="0.25">
      <c r="B47" s="71" t="s">
        <v>121</v>
      </c>
      <c r="C47" s="77">
        <f t="shared" ref="C47:O47" si="8">C16*$C$27</f>
        <v>0</v>
      </c>
      <c r="D47" s="77">
        <f t="shared" si="8"/>
        <v>0</v>
      </c>
      <c r="E47" s="77">
        <f t="shared" si="8"/>
        <v>0</v>
      </c>
      <c r="F47" s="77">
        <f t="shared" si="8"/>
        <v>0</v>
      </c>
      <c r="G47" s="77">
        <f t="shared" si="8"/>
        <v>0</v>
      </c>
      <c r="H47" s="77">
        <f t="shared" si="8"/>
        <v>0</v>
      </c>
      <c r="I47" s="77">
        <f t="shared" si="8"/>
        <v>0</v>
      </c>
      <c r="J47" s="77">
        <f t="shared" si="8"/>
        <v>0</v>
      </c>
      <c r="K47" s="77">
        <f t="shared" si="8"/>
        <v>0</v>
      </c>
      <c r="L47" s="77">
        <f t="shared" si="8"/>
        <v>0</v>
      </c>
      <c r="M47" s="77">
        <f t="shared" si="8"/>
        <v>0</v>
      </c>
      <c r="N47" s="77">
        <f t="shared" si="8"/>
        <v>0</v>
      </c>
      <c r="O47" s="126">
        <f t="shared" si="8"/>
        <v>0</v>
      </c>
      <c r="Q47" s="71" t="s">
        <v>121</v>
      </c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80"/>
      <c r="AD47" s="76"/>
      <c r="AF47" s="71" t="s">
        <v>121</v>
      </c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80"/>
      <c r="AS47" s="76"/>
      <c r="AU47" s="71" t="s">
        <v>121</v>
      </c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80"/>
      <c r="BH47" s="76"/>
      <c r="BK47" s="71" t="s">
        <v>121</v>
      </c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80"/>
      <c r="BX47" s="76"/>
      <c r="BZ47" s="71" t="s">
        <v>121</v>
      </c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80"/>
      <c r="CM47" s="76"/>
    </row>
    <row r="48" spans="2:91" x14ac:dyDescent="0.25">
      <c r="B48" s="71" t="s">
        <v>122</v>
      </c>
      <c r="C48" s="77">
        <f t="shared" ref="C48:O48" si="9">C17*$C$27</f>
        <v>2137.5</v>
      </c>
      <c r="D48" s="77">
        <f t="shared" si="9"/>
        <v>2223.0000000000005</v>
      </c>
      <c r="E48" s="77">
        <f t="shared" si="9"/>
        <v>1710</v>
      </c>
      <c r="F48" s="77">
        <f t="shared" si="9"/>
        <v>1026</v>
      </c>
      <c r="G48" s="77">
        <f t="shared" si="9"/>
        <v>171.00000000000003</v>
      </c>
      <c r="H48" s="77">
        <f t="shared" si="9"/>
        <v>342.00000000000006</v>
      </c>
      <c r="I48" s="77">
        <f t="shared" si="9"/>
        <v>85.500000000000014</v>
      </c>
      <c r="J48" s="77">
        <f t="shared" si="9"/>
        <v>256.5</v>
      </c>
      <c r="K48" s="77">
        <f t="shared" si="9"/>
        <v>171.00000000000003</v>
      </c>
      <c r="L48" s="77">
        <f t="shared" si="9"/>
        <v>171.00000000000003</v>
      </c>
      <c r="M48" s="77">
        <f t="shared" si="9"/>
        <v>171.00000000000003</v>
      </c>
      <c r="N48" s="77">
        <f t="shared" si="9"/>
        <v>85.500000000000014</v>
      </c>
      <c r="O48" s="126">
        <f t="shared" si="9"/>
        <v>8550</v>
      </c>
      <c r="Q48" s="71" t="s">
        <v>122</v>
      </c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80"/>
      <c r="AD48" s="76"/>
      <c r="AF48" s="71" t="s">
        <v>122</v>
      </c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80"/>
      <c r="AS48" s="76"/>
      <c r="AU48" s="71" t="s">
        <v>122</v>
      </c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80"/>
      <c r="BH48" s="76"/>
      <c r="BK48" s="71" t="s">
        <v>122</v>
      </c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80"/>
      <c r="BX48" s="76"/>
      <c r="BZ48" s="71" t="s">
        <v>122</v>
      </c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80"/>
      <c r="CM48" s="76"/>
    </row>
    <row r="49" spans="2:91" x14ac:dyDescent="0.25">
      <c r="B49" s="71" t="s">
        <v>123</v>
      </c>
      <c r="C49" s="77">
        <f t="shared" ref="C49:O49" si="10">C18*$C$27</f>
        <v>0</v>
      </c>
      <c r="D49" s="77">
        <f t="shared" si="10"/>
        <v>0</v>
      </c>
      <c r="E49" s="77">
        <f t="shared" si="10"/>
        <v>0</v>
      </c>
      <c r="F49" s="77">
        <f t="shared" si="10"/>
        <v>0</v>
      </c>
      <c r="G49" s="77">
        <f t="shared" si="10"/>
        <v>0</v>
      </c>
      <c r="H49" s="77">
        <f t="shared" si="10"/>
        <v>0</v>
      </c>
      <c r="I49" s="77">
        <f t="shared" si="10"/>
        <v>0</v>
      </c>
      <c r="J49" s="77">
        <f t="shared" si="10"/>
        <v>0</v>
      </c>
      <c r="K49" s="77">
        <f t="shared" si="10"/>
        <v>0</v>
      </c>
      <c r="L49" s="77">
        <f t="shared" si="10"/>
        <v>0</v>
      </c>
      <c r="M49" s="77">
        <f t="shared" si="10"/>
        <v>0</v>
      </c>
      <c r="N49" s="77">
        <f t="shared" si="10"/>
        <v>0</v>
      </c>
      <c r="O49" s="126">
        <f t="shared" si="10"/>
        <v>0</v>
      </c>
      <c r="Q49" s="71" t="s">
        <v>123</v>
      </c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80"/>
      <c r="AD49" s="76"/>
      <c r="AF49" s="71" t="s">
        <v>123</v>
      </c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80"/>
      <c r="AS49" s="76"/>
      <c r="AU49" s="71" t="s">
        <v>123</v>
      </c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80"/>
      <c r="BH49" s="76"/>
      <c r="BK49" s="71" t="s">
        <v>123</v>
      </c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80"/>
      <c r="BX49" s="76"/>
      <c r="BZ49" s="71" t="s">
        <v>123</v>
      </c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80"/>
      <c r="CM49" s="76"/>
    </row>
    <row r="50" spans="2:91" x14ac:dyDescent="0.25">
      <c r="B50" s="72" t="s">
        <v>124</v>
      </c>
      <c r="C50" s="77">
        <f t="shared" ref="C50:O50" si="11">C19*$C$27</f>
        <v>0</v>
      </c>
      <c r="D50" s="77">
        <f t="shared" si="11"/>
        <v>0</v>
      </c>
      <c r="E50" s="77">
        <f t="shared" si="11"/>
        <v>0</v>
      </c>
      <c r="F50" s="77">
        <f t="shared" si="11"/>
        <v>0</v>
      </c>
      <c r="G50" s="77">
        <f t="shared" si="11"/>
        <v>0</v>
      </c>
      <c r="H50" s="77">
        <f t="shared" si="11"/>
        <v>0</v>
      </c>
      <c r="I50" s="77">
        <f t="shared" si="11"/>
        <v>0</v>
      </c>
      <c r="J50" s="77">
        <f t="shared" si="11"/>
        <v>0</v>
      </c>
      <c r="K50" s="77">
        <f t="shared" si="11"/>
        <v>0</v>
      </c>
      <c r="L50" s="77">
        <f t="shared" si="11"/>
        <v>0</v>
      </c>
      <c r="M50" s="77">
        <f t="shared" si="11"/>
        <v>0</v>
      </c>
      <c r="N50" s="77">
        <f t="shared" si="11"/>
        <v>0</v>
      </c>
      <c r="O50" s="126">
        <f t="shared" si="11"/>
        <v>0</v>
      </c>
      <c r="Q50" s="72" t="s">
        <v>124</v>
      </c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2"/>
      <c r="AD50" s="76"/>
      <c r="AF50" s="72" t="s">
        <v>124</v>
      </c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2"/>
      <c r="AS50" s="76"/>
      <c r="AU50" s="72" t="s">
        <v>124</v>
      </c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2"/>
      <c r="BH50" s="76"/>
      <c r="BK50" s="72" t="s">
        <v>124</v>
      </c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2"/>
      <c r="BX50" s="76"/>
      <c r="BZ50" s="72" t="s">
        <v>124</v>
      </c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2"/>
      <c r="CM50" s="76"/>
    </row>
    <row r="51" spans="2:91" x14ac:dyDescent="0.25">
      <c r="B51" s="73" t="s">
        <v>125</v>
      </c>
      <c r="C51" s="126">
        <f t="shared" ref="C51:O51" si="12">C20*$C$27</f>
        <v>18750</v>
      </c>
      <c r="D51" s="126">
        <f t="shared" si="12"/>
        <v>19500</v>
      </c>
      <c r="E51" s="126">
        <f t="shared" si="12"/>
        <v>15000</v>
      </c>
      <c r="F51" s="126">
        <f t="shared" si="12"/>
        <v>8999.9999999999982</v>
      </c>
      <c r="G51" s="126">
        <f t="shared" si="12"/>
        <v>1500</v>
      </c>
      <c r="H51" s="126">
        <f t="shared" si="12"/>
        <v>3000</v>
      </c>
      <c r="I51" s="126">
        <f t="shared" si="12"/>
        <v>750</v>
      </c>
      <c r="J51" s="126">
        <f t="shared" si="12"/>
        <v>2249.9999999999995</v>
      </c>
      <c r="K51" s="126">
        <f t="shared" si="12"/>
        <v>1500</v>
      </c>
      <c r="L51" s="126">
        <f t="shared" si="12"/>
        <v>1500</v>
      </c>
      <c r="M51" s="126">
        <f t="shared" si="12"/>
        <v>1500</v>
      </c>
      <c r="N51" s="126">
        <f t="shared" si="12"/>
        <v>750</v>
      </c>
      <c r="O51" s="126">
        <f t="shared" si="12"/>
        <v>75000</v>
      </c>
      <c r="Q51" s="73" t="s">
        <v>125</v>
      </c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4"/>
      <c r="AD51" s="85"/>
      <c r="AF51" s="73" t="s">
        <v>125</v>
      </c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4"/>
      <c r="AS51" s="85"/>
      <c r="AU51" s="73" t="s">
        <v>125</v>
      </c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4"/>
      <c r="BH51" s="85"/>
      <c r="BK51" s="73" t="s">
        <v>125</v>
      </c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4"/>
      <c r="BX51" s="85"/>
      <c r="BZ51" s="73" t="s">
        <v>125</v>
      </c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4"/>
      <c r="CM51" s="85"/>
    </row>
    <row r="54" spans="2:91" ht="18.75" x14ac:dyDescent="0.3">
      <c r="B54" s="8" t="s">
        <v>438</v>
      </c>
    </row>
    <row r="56" spans="2:91" x14ac:dyDescent="0.25">
      <c r="B56" s="7" t="s">
        <v>106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 t="s">
        <v>12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 t="s">
        <v>11</v>
      </c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 t="s">
        <v>425</v>
      </c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 t="s">
        <v>426</v>
      </c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 t="s">
        <v>4</v>
      </c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</row>
    <row r="58" spans="2:91" ht="15" customHeight="1" x14ac:dyDescent="0.25">
      <c r="B58" s="137" t="str">
        <f>B7</f>
        <v>Kontrakt Indre by (osv)</v>
      </c>
      <c r="C58" s="133" t="s">
        <v>427</v>
      </c>
      <c r="D58" s="134"/>
      <c r="E58" s="135"/>
      <c r="F58" s="86" t="s">
        <v>2</v>
      </c>
      <c r="G58" s="86" t="s">
        <v>30</v>
      </c>
      <c r="H58" s="86" t="s">
        <v>58</v>
      </c>
      <c r="I58" s="86" t="s">
        <v>58</v>
      </c>
      <c r="J58" s="133" t="s">
        <v>428</v>
      </c>
      <c r="K58" s="134"/>
      <c r="L58" s="135"/>
      <c r="M58" s="136" t="s">
        <v>429</v>
      </c>
      <c r="N58" s="133"/>
      <c r="O58" s="136" t="s">
        <v>4</v>
      </c>
      <c r="Q58" s="137" t="str">
        <f>B7</f>
        <v>Kontrakt Indre by (osv)</v>
      </c>
      <c r="R58" s="133" t="s">
        <v>427</v>
      </c>
      <c r="S58" s="134"/>
      <c r="T58" s="135"/>
      <c r="U58" s="86" t="s">
        <v>2</v>
      </c>
      <c r="V58" s="86" t="s">
        <v>30</v>
      </c>
      <c r="W58" s="86" t="s">
        <v>58</v>
      </c>
      <c r="X58" s="86" t="s">
        <v>58</v>
      </c>
      <c r="Y58" s="133" t="s">
        <v>428</v>
      </c>
      <c r="Z58" s="134"/>
      <c r="AA58" s="135"/>
      <c r="AB58" s="136" t="s">
        <v>429</v>
      </c>
      <c r="AC58" s="133"/>
      <c r="AD58" s="136" t="s">
        <v>4</v>
      </c>
      <c r="AF58" s="137" t="str">
        <f>B7</f>
        <v>Kontrakt Indre by (osv)</v>
      </c>
      <c r="AG58" s="133" t="s">
        <v>427</v>
      </c>
      <c r="AH58" s="134"/>
      <c r="AI58" s="135"/>
      <c r="AJ58" s="86" t="s">
        <v>2</v>
      </c>
      <c r="AK58" s="86" t="s">
        <v>30</v>
      </c>
      <c r="AL58" s="86" t="s">
        <v>58</v>
      </c>
      <c r="AM58" s="86" t="s">
        <v>58</v>
      </c>
      <c r="AN58" s="133" t="s">
        <v>428</v>
      </c>
      <c r="AO58" s="134"/>
      <c r="AP58" s="135"/>
      <c r="AQ58" s="136" t="s">
        <v>429</v>
      </c>
      <c r="AR58" s="133"/>
      <c r="AS58" s="136" t="s">
        <v>4</v>
      </c>
      <c r="AU58" s="137" t="str">
        <f>B7</f>
        <v>Kontrakt Indre by (osv)</v>
      </c>
      <c r="AV58" s="133" t="s">
        <v>427</v>
      </c>
      <c r="AW58" s="134"/>
      <c r="AX58" s="135"/>
      <c r="AY58" s="86" t="s">
        <v>2</v>
      </c>
      <c r="AZ58" s="86" t="s">
        <v>30</v>
      </c>
      <c r="BA58" s="86" t="s">
        <v>58</v>
      </c>
      <c r="BB58" s="86" t="s">
        <v>58</v>
      </c>
      <c r="BC58" s="133" t="s">
        <v>428</v>
      </c>
      <c r="BD58" s="134"/>
      <c r="BE58" s="135"/>
      <c r="BF58" s="136" t="s">
        <v>429</v>
      </c>
      <c r="BG58" s="133"/>
      <c r="BH58" s="136" t="s">
        <v>4</v>
      </c>
      <c r="BK58" s="137" t="str">
        <f>B7</f>
        <v>Kontrakt Indre by (osv)</v>
      </c>
      <c r="BL58" s="133" t="s">
        <v>427</v>
      </c>
      <c r="BM58" s="134"/>
      <c r="BN58" s="135"/>
      <c r="BO58" s="86" t="s">
        <v>2</v>
      </c>
      <c r="BP58" s="86" t="s">
        <v>30</v>
      </c>
      <c r="BQ58" s="86" t="s">
        <v>58</v>
      </c>
      <c r="BR58" s="86" t="s">
        <v>58</v>
      </c>
      <c r="BS58" s="133" t="s">
        <v>428</v>
      </c>
      <c r="BT58" s="134"/>
      <c r="BU58" s="135"/>
      <c r="BV58" s="136" t="s">
        <v>429</v>
      </c>
      <c r="BW58" s="133"/>
      <c r="BX58" s="136" t="s">
        <v>4</v>
      </c>
      <c r="BZ58" s="137" t="str">
        <f>B7</f>
        <v>Kontrakt Indre by (osv)</v>
      </c>
      <c r="CA58" s="133" t="s">
        <v>427</v>
      </c>
      <c r="CB58" s="134"/>
      <c r="CC58" s="135"/>
      <c r="CD58" s="86" t="s">
        <v>2</v>
      </c>
      <c r="CE58" s="86" t="s">
        <v>30</v>
      </c>
      <c r="CF58" s="86" t="s">
        <v>58</v>
      </c>
      <c r="CG58" s="86" t="s">
        <v>58</v>
      </c>
      <c r="CH58" s="133" t="s">
        <v>428</v>
      </c>
      <c r="CI58" s="134"/>
      <c r="CJ58" s="135"/>
      <c r="CK58" s="136" t="s">
        <v>429</v>
      </c>
      <c r="CL58" s="133"/>
      <c r="CM58" s="136" t="s">
        <v>4</v>
      </c>
    </row>
    <row r="59" spans="2:91" x14ac:dyDescent="0.25">
      <c r="B59" s="138"/>
      <c r="C59" s="67" t="s">
        <v>5</v>
      </c>
      <c r="D59" s="67" t="s">
        <v>112</v>
      </c>
      <c r="E59" s="67" t="s">
        <v>113</v>
      </c>
      <c r="F59" s="67" t="s">
        <v>8</v>
      </c>
      <c r="G59" s="67" t="s">
        <v>31</v>
      </c>
      <c r="H59" s="67" t="s">
        <v>15</v>
      </c>
      <c r="I59" s="68" t="s">
        <v>16</v>
      </c>
      <c r="J59" s="67" t="s">
        <v>9</v>
      </c>
      <c r="K59" s="67" t="s">
        <v>15</v>
      </c>
      <c r="L59" s="67" t="s">
        <v>57</v>
      </c>
      <c r="M59" s="67" t="s">
        <v>9</v>
      </c>
      <c r="N59" s="69" t="s">
        <v>8</v>
      </c>
      <c r="O59" s="136"/>
      <c r="Q59" s="138"/>
      <c r="R59" s="67" t="s">
        <v>5</v>
      </c>
      <c r="S59" s="67" t="s">
        <v>112</v>
      </c>
      <c r="T59" s="67" t="s">
        <v>113</v>
      </c>
      <c r="U59" s="67" t="s">
        <v>8</v>
      </c>
      <c r="V59" s="67" t="s">
        <v>31</v>
      </c>
      <c r="W59" s="67" t="s">
        <v>15</v>
      </c>
      <c r="X59" s="68" t="s">
        <v>16</v>
      </c>
      <c r="Y59" s="67" t="s">
        <v>9</v>
      </c>
      <c r="Z59" s="67" t="s">
        <v>15</v>
      </c>
      <c r="AA59" s="67" t="s">
        <v>57</v>
      </c>
      <c r="AB59" s="67" t="s">
        <v>9</v>
      </c>
      <c r="AC59" s="69" t="s">
        <v>8</v>
      </c>
      <c r="AD59" s="136"/>
      <c r="AF59" s="138"/>
      <c r="AG59" s="67" t="s">
        <v>5</v>
      </c>
      <c r="AH59" s="67" t="s">
        <v>112</v>
      </c>
      <c r="AI59" s="67" t="s">
        <v>113</v>
      </c>
      <c r="AJ59" s="67" t="s">
        <v>8</v>
      </c>
      <c r="AK59" s="67" t="s">
        <v>31</v>
      </c>
      <c r="AL59" s="67" t="s">
        <v>15</v>
      </c>
      <c r="AM59" s="68" t="s">
        <v>16</v>
      </c>
      <c r="AN59" s="67" t="s">
        <v>9</v>
      </c>
      <c r="AO59" s="67" t="s">
        <v>15</v>
      </c>
      <c r="AP59" s="67" t="s">
        <v>57</v>
      </c>
      <c r="AQ59" s="67" t="s">
        <v>9</v>
      </c>
      <c r="AR59" s="69" t="s">
        <v>8</v>
      </c>
      <c r="AS59" s="136"/>
      <c r="AU59" s="138"/>
      <c r="AV59" s="67" t="s">
        <v>5</v>
      </c>
      <c r="AW59" s="67" t="s">
        <v>112</v>
      </c>
      <c r="AX59" s="67" t="s">
        <v>113</v>
      </c>
      <c r="AY59" s="67" t="s">
        <v>8</v>
      </c>
      <c r="AZ59" s="67" t="s">
        <v>31</v>
      </c>
      <c r="BA59" s="67" t="s">
        <v>15</v>
      </c>
      <c r="BB59" s="68" t="s">
        <v>16</v>
      </c>
      <c r="BC59" s="67" t="s">
        <v>9</v>
      </c>
      <c r="BD59" s="67" t="s">
        <v>15</v>
      </c>
      <c r="BE59" s="67" t="s">
        <v>57</v>
      </c>
      <c r="BF59" s="67" t="s">
        <v>9</v>
      </c>
      <c r="BG59" s="69" t="s">
        <v>8</v>
      </c>
      <c r="BH59" s="136"/>
      <c r="BK59" s="138"/>
      <c r="BL59" s="67" t="s">
        <v>5</v>
      </c>
      <c r="BM59" s="67" t="s">
        <v>112</v>
      </c>
      <c r="BN59" s="67" t="s">
        <v>113</v>
      </c>
      <c r="BO59" s="67" t="s">
        <v>8</v>
      </c>
      <c r="BP59" s="67" t="s">
        <v>31</v>
      </c>
      <c r="BQ59" s="67" t="s">
        <v>15</v>
      </c>
      <c r="BR59" s="68" t="s">
        <v>16</v>
      </c>
      <c r="BS59" s="67" t="s">
        <v>9</v>
      </c>
      <c r="BT59" s="67" t="s">
        <v>15</v>
      </c>
      <c r="BU59" s="67" t="s">
        <v>57</v>
      </c>
      <c r="BV59" s="67" t="s">
        <v>9</v>
      </c>
      <c r="BW59" s="69" t="s">
        <v>8</v>
      </c>
      <c r="BX59" s="136"/>
      <c r="BZ59" s="138"/>
      <c r="CA59" s="67" t="s">
        <v>5</v>
      </c>
      <c r="CB59" s="67" t="s">
        <v>112</v>
      </c>
      <c r="CC59" s="67" t="s">
        <v>113</v>
      </c>
      <c r="CD59" s="67" t="s">
        <v>8</v>
      </c>
      <c r="CE59" s="67" t="s">
        <v>31</v>
      </c>
      <c r="CF59" s="67" t="s">
        <v>15</v>
      </c>
      <c r="CG59" s="68" t="s">
        <v>16</v>
      </c>
      <c r="CH59" s="67" t="s">
        <v>9</v>
      </c>
      <c r="CI59" s="67" t="s">
        <v>15</v>
      </c>
      <c r="CJ59" s="67" t="s">
        <v>57</v>
      </c>
      <c r="CK59" s="67" t="s">
        <v>9</v>
      </c>
      <c r="CL59" s="69" t="s">
        <v>8</v>
      </c>
      <c r="CM59" s="136"/>
    </row>
    <row r="60" spans="2:91" x14ac:dyDescent="0.25">
      <c r="B60" s="70" t="s">
        <v>114</v>
      </c>
      <c r="C60" s="77">
        <f t="shared" ref="C60:O60" si="13">C9*$C$28</f>
        <v>121068.75</v>
      </c>
      <c r="D60" s="77">
        <f t="shared" si="13"/>
        <v>125911.49999999999</v>
      </c>
      <c r="E60" s="77">
        <f t="shared" si="13"/>
        <v>96855</v>
      </c>
      <c r="F60" s="77">
        <f t="shared" si="13"/>
        <v>58112.999999999985</v>
      </c>
      <c r="G60" s="77">
        <f t="shared" si="13"/>
        <v>9685.5</v>
      </c>
      <c r="H60" s="77">
        <f t="shared" si="13"/>
        <v>19371</v>
      </c>
      <c r="I60" s="77">
        <f t="shared" si="13"/>
        <v>4842.75</v>
      </c>
      <c r="J60" s="77">
        <f t="shared" si="13"/>
        <v>14528.249999999996</v>
      </c>
      <c r="K60" s="77">
        <f t="shared" si="13"/>
        <v>9685.5</v>
      </c>
      <c r="L60" s="77">
        <f t="shared" si="13"/>
        <v>9685.5</v>
      </c>
      <c r="M60" s="77">
        <f t="shared" si="13"/>
        <v>9685.5</v>
      </c>
      <c r="N60" s="77">
        <f t="shared" si="13"/>
        <v>4842.75</v>
      </c>
      <c r="O60" s="126">
        <f t="shared" si="13"/>
        <v>484275</v>
      </c>
      <c r="Q60" s="70" t="s">
        <v>114</v>
      </c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5"/>
      <c r="AD60" s="76"/>
      <c r="AF60" s="70" t="s">
        <v>114</v>
      </c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5"/>
      <c r="AS60" s="76"/>
      <c r="AU60" s="70" t="s">
        <v>114</v>
      </c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5"/>
      <c r="BH60" s="76"/>
      <c r="BK60" s="70" t="s">
        <v>114</v>
      </c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5"/>
      <c r="BX60" s="76"/>
      <c r="BZ60" s="70" t="s">
        <v>114</v>
      </c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5"/>
      <c r="CM60" s="76"/>
    </row>
    <row r="61" spans="2:91" x14ac:dyDescent="0.25">
      <c r="B61" s="71" t="s">
        <v>115</v>
      </c>
      <c r="C61" s="77">
        <f t="shared" ref="C61:O61" si="14">C10*$C$28</f>
        <v>61668.75</v>
      </c>
      <c r="D61" s="77">
        <f t="shared" si="14"/>
        <v>64135.499999999993</v>
      </c>
      <c r="E61" s="77">
        <f t="shared" si="14"/>
        <v>49335</v>
      </c>
      <c r="F61" s="77">
        <f t="shared" si="14"/>
        <v>29600.999999999993</v>
      </c>
      <c r="G61" s="77">
        <f t="shared" si="14"/>
        <v>4933.5</v>
      </c>
      <c r="H61" s="77">
        <f t="shared" si="14"/>
        <v>9867</v>
      </c>
      <c r="I61" s="77">
        <f t="shared" si="14"/>
        <v>2466.75</v>
      </c>
      <c r="J61" s="77">
        <f t="shared" si="14"/>
        <v>7400.2499999999982</v>
      </c>
      <c r="K61" s="77">
        <f t="shared" si="14"/>
        <v>4933.5</v>
      </c>
      <c r="L61" s="77">
        <f t="shared" si="14"/>
        <v>4933.5</v>
      </c>
      <c r="M61" s="77">
        <f t="shared" si="14"/>
        <v>4933.5</v>
      </c>
      <c r="N61" s="77">
        <f t="shared" si="14"/>
        <v>2466.75</v>
      </c>
      <c r="O61" s="126">
        <f t="shared" si="14"/>
        <v>246675</v>
      </c>
      <c r="Q61" s="71" t="s">
        <v>115</v>
      </c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5"/>
      <c r="AD61" s="76"/>
      <c r="AF61" s="71" t="s">
        <v>115</v>
      </c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5"/>
      <c r="AS61" s="76"/>
      <c r="AU61" s="71" t="s">
        <v>115</v>
      </c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5"/>
      <c r="BH61" s="76"/>
      <c r="BK61" s="71" t="s">
        <v>115</v>
      </c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5"/>
      <c r="BX61" s="76"/>
      <c r="BZ61" s="71" t="s">
        <v>115</v>
      </c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5"/>
      <c r="CM61" s="76"/>
    </row>
    <row r="62" spans="2:91" x14ac:dyDescent="0.25">
      <c r="B62" s="71" t="s">
        <v>116</v>
      </c>
      <c r="C62" s="77">
        <f t="shared" ref="C62:O62" si="15">C11*$C$28</f>
        <v>0</v>
      </c>
      <c r="D62" s="77">
        <f t="shared" si="15"/>
        <v>0</v>
      </c>
      <c r="E62" s="77">
        <f t="shared" si="15"/>
        <v>0</v>
      </c>
      <c r="F62" s="77">
        <f t="shared" si="15"/>
        <v>0</v>
      </c>
      <c r="G62" s="77">
        <f t="shared" si="15"/>
        <v>0</v>
      </c>
      <c r="H62" s="77">
        <f t="shared" si="15"/>
        <v>0</v>
      </c>
      <c r="I62" s="77">
        <f t="shared" si="15"/>
        <v>0</v>
      </c>
      <c r="J62" s="77">
        <f t="shared" si="15"/>
        <v>0</v>
      </c>
      <c r="K62" s="77">
        <f t="shared" si="15"/>
        <v>0</v>
      </c>
      <c r="L62" s="77">
        <f t="shared" si="15"/>
        <v>0</v>
      </c>
      <c r="M62" s="77">
        <f t="shared" si="15"/>
        <v>0</v>
      </c>
      <c r="N62" s="77">
        <f t="shared" si="15"/>
        <v>0</v>
      </c>
      <c r="O62" s="126">
        <f t="shared" si="15"/>
        <v>0</v>
      </c>
      <c r="Q62" s="71" t="s">
        <v>116</v>
      </c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8"/>
      <c r="AD62" s="76"/>
      <c r="AF62" s="71" t="s">
        <v>116</v>
      </c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8"/>
      <c r="AS62" s="76"/>
      <c r="AU62" s="71" t="s">
        <v>116</v>
      </c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8"/>
      <c r="BH62" s="76"/>
      <c r="BK62" s="71" t="s">
        <v>116</v>
      </c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8"/>
      <c r="BX62" s="76"/>
      <c r="BZ62" s="71" t="s">
        <v>116</v>
      </c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8"/>
      <c r="CM62" s="76"/>
    </row>
    <row r="63" spans="2:91" x14ac:dyDescent="0.25">
      <c r="B63" s="71" t="s">
        <v>117</v>
      </c>
      <c r="C63" s="77">
        <f t="shared" ref="C63:O63" si="16">C12*$C$28</f>
        <v>0</v>
      </c>
      <c r="D63" s="77">
        <f t="shared" si="16"/>
        <v>0</v>
      </c>
      <c r="E63" s="77">
        <f t="shared" si="16"/>
        <v>0</v>
      </c>
      <c r="F63" s="77">
        <f t="shared" si="16"/>
        <v>0</v>
      </c>
      <c r="G63" s="77">
        <f t="shared" si="16"/>
        <v>0</v>
      </c>
      <c r="H63" s="77">
        <f t="shared" si="16"/>
        <v>0</v>
      </c>
      <c r="I63" s="77">
        <f t="shared" si="16"/>
        <v>0</v>
      </c>
      <c r="J63" s="77">
        <f t="shared" si="16"/>
        <v>0</v>
      </c>
      <c r="K63" s="77">
        <f t="shared" si="16"/>
        <v>0</v>
      </c>
      <c r="L63" s="77">
        <f t="shared" si="16"/>
        <v>0</v>
      </c>
      <c r="M63" s="77">
        <f t="shared" si="16"/>
        <v>0</v>
      </c>
      <c r="N63" s="77">
        <f t="shared" si="16"/>
        <v>0</v>
      </c>
      <c r="O63" s="126">
        <f t="shared" si="16"/>
        <v>0</v>
      </c>
      <c r="Q63" s="71" t="s">
        <v>117</v>
      </c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80"/>
      <c r="AD63" s="76"/>
      <c r="AF63" s="71" t="s">
        <v>117</v>
      </c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80"/>
      <c r="AS63" s="76"/>
      <c r="AU63" s="71" t="s">
        <v>117</v>
      </c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80"/>
      <c r="BH63" s="76"/>
      <c r="BK63" s="71" t="s">
        <v>117</v>
      </c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80"/>
      <c r="BX63" s="76"/>
      <c r="BZ63" s="71" t="s">
        <v>117</v>
      </c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80"/>
      <c r="CM63" s="76"/>
    </row>
    <row r="64" spans="2:91" x14ac:dyDescent="0.25">
      <c r="B64" s="71" t="s">
        <v>118</v>
      </c>
      <c r="C64" s="77">
        <f t="shared" ref="C64:O64" si="17">C13*$C$28</f>
        <v>0</v>
      </c>
      <c r="D64" s="77">
        <f t="shared" si="17"/>
        <v>0</v>
      </c>
      <c r="E64" s="77">
        <f t="shared" si="17"/>
        <v>0</v>
      </c>
      <c r="F64" s="77">
        <f t="shared" si="17"/>
        <v>0</v>
      </c>
      <c r="G64" s="77">
        <f t="shared" si="17"/>
        <v>0</v>
      </c>
      <c r="H64" s="77">
        <f t="shared" si="17"/>
        <v>0</v>
      </c>
      <c r="I64" s="77">
        <f t="shared" si="17"/>
        <v>0</v>
      </c>
      <c r="J64" s="77">
        <f t="shared" si="17"/>
        <v>0</v>
      </c>
      <c r="K64" s="77">
        <f t="shared" si="17"/>
        <v>0</v>
      </c>
      <c r="L64" s="77">
        <f t="shared" si="17"/>
        <v>0</v>
      </c>
      <c r="M64" s="77">
        <f t="shared" si="17"/>
        <v>0</v>
      </c>
      <c r="N64" s="77">
        <f t="shared" si="17"/>
        <v>0</v>
      </c>
      <c r="O64" s="126">
        <f t="shared" si="17"/>
        <v>0</v>
      </c>
      <c r="Q64" s="71" t="s">
        <v>118</v>
      </c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80"/>
      <c r="AD64" s="76"/>
      <c r="AF64" s="71" t="s">
        <v>118</v>
      </c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80"/>
      <c r="AS64" s="76"/>
      <c r="AU64" s="71" t="s">
        <v>118</v>
      </c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80"/>
      <c r="BH64" s="76"/>
      <c r="BK64" s="71" t="s">
        <v>118</v>
      </c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80"/>
      <c r="BX64" s="76"/>
      <c r="BZ64" s="71" t="s">
        <v>118</v>
      </c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80"/>
      <c r="CM64" s="76"/>
    </row>
    <row r="65" spans="2:91" x14ac:dyDescent="0.25">
      <c r="B65" s="71" t="s">
        <v>119</v>
      </c>
      <c r="C65" s="77">
        <f t="shared" ref="C65:O65" si="18">C14*$C$28</f>
        <v>0</v>
      </c>
      <c r="D65" s="77">
        <f t="shared" si="18"/>
        <v>0</v>
      </c>
      <c r="E65" s="77">
        <f t="shared" si="18"/>
        <v>0</v>
      </c>
      <c r="F65" s="77">
        <f t="shared" si="18"/>
        <v>0</v>
      </c>
      <c r="G65" s="77">
        <f t="shared" si="18"/>
        <v>0</v>
      </c>
      <c r="H65" s="77">
        <f t="shared" si="18"/>
        <v>0</v>
      </c>
      <c r="I65" s="77">
        <f t="shared" si="18"/>
        <v>0</v>
      </c>
      <c r="J65" s="77">
        <f t="shared" si="18"/>
        <v>0</v>
      </c>
      <c r="K65" s="77">
        <f t="shared" si="18"/>
        <v>0</v>
      </c>
      <c r="L65" s="77">
        <f t="shared" si="18"/>
        <v>0</v>
      </c>
      <c r="M65" s="77">
        <f t="shared" si="18"/>
        <v>0</v>
      </c>
      <c r="N65" s="77">
        <f t="shared" si="18"/>
        <v>0</v>
      </c>
      <c r="O65" s="126">
        <f t="shared" si="18"/>
        <v>0</v>
      </c>
      <c r="Q65" s="71" t="s">
        <v>119</v>
      </c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80"/>
      <c r="AD65" s="76"/>
      <c r="AF65" s="71" t="s">
        <v>119</v>
      </c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80"/>
      <c r="AS65" s="76"/>
      <c r="AU65" s="71" t="s">
        <v>119</v>
      </c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80"/>
      <c r="BH65" s="76"/>
      <c r="BK65" s="71" t="s">
        <v>119</v>
      </c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80"/>
      <c r="BX65" s="76"/>
      <c r="BZ65" s="71" t="s">
        <v>119</v>
      </c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80"/>
      <c r="CM65" s="76"/>
    </row>
    <row r="66" spans="2:91" x14ac:dyDescent="0.25">
      <c r="B66" s="71" t="s">
        <v>120</v>
      </c>
      <c r="C66" s="77">
        <f t="shared" ref="C66:O66" si="19">C15*$C$28</f>
        <v>0</v>
      </c>
      <c r="D66" s="77">
        <f t="shared" si="19"/>
        <v>0</v>
      </c>
      <c r="E66" s="77">
        <f t="shared" si="19"/>
        <v>0</v>
      </c>
      <c r="F66" s="77">
        <f t="shared" si="19"/>
        <v>0</v>
      </c>
      <c r="G66" s="77">
        <f t="shared" si="19"/>
        <v>0</v>
      </c>
      <c r="H66" s="77">
        <f t="shared" si="19"/>
        <v>0</v>
      </c>
      <c r="I66" s="77">
        <f t="shared" si="19"/>
        <v>0</v>
      </c>
      <c r="J66" s="77">
        <f t="shared" si="19"/>
        <v>0</v>
      </c>
      <c r="K66" s="77">
        <f t="shared" si="19"/>
        <v>0</v>
      </c>
      <c r="L66" s="77">
        <f t="shared" si="19"/>
        <v>0</v>
      </c>
      <c r="M66" s="77">
        <f t="shared" si="19"/>
        <v>0</v>
      </c>
      <c r="N66" s="77">
        <f t="shared" si="19"/>
        <v>0</v>
      </c>
      <c r="O66" s="126">
        <f t="shared" si="19"/>
        <v>0</v>
      </c>
      <c r="Q66" s="71" t="s">
        <v>120</v>
      </c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80"/>
      <c r="AD66" s="76"/>
      <c r="AF66" s="71" t="s">
        <v>120</v>
      </c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80"/>
      <c r="AS66" s="76"/>
      <c r="AU66" s="71" t="s">
        <v>120</v>
      </c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80"/>
      <c r="BH66" s="76"/>
      <c r="BK66" s="71" t="s">
        <v>120</v>
      </c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80"/>
      <c r="BX66" s="76"/>
      <c r="BZ66" s="71" t="s">
        <v>120</v>
      </c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80"/>
      <c r="CM66" s="76"/>
    </row>
    <row r="67" spans="2:91" x14ac:dyDescent="0.25">
      <c r="B67" s="71" t="s">
        <v>121</v>
      </c>
      <c r="C67" s="77">
        <f t="shared" ref="C67:O67" si="20">C16*$C$28</f>
        <v>0</v>
      </c>
      <c r="D67" s="77">
        <f t="shared" si="20"/>
        <v>0</v>
      </c>
      <c r="E67" s="77">
        <f t="shared" si="20"/>
        <v>0</v>
      </c>
      <c r="F67" s="77">
        <f t="shared" si="20"/>
        <v>0</v>
      </c>
      <c r="G67" s="77">
        <f t="shared" si="20"/>
        <v>0</v>
      </c>
      <c r="H67" s="77">
        <f t="shared" si="20"/>
        <v>0</v>
      </c>
      <c r="I67" s="77">
        <f t="shared" si="20"/>
        <v>0</v>
      </c>
      <c r="J67" s="77">
        <f t="shared" si="20"/>
        <v>0</v>
      </c>
      <c r="K67" s="77">
        <f t="shared" si="20"/>
        <v>0</v>
      </c>
      <c r="L67" s="77">
        <f t="shared" si="20"/>
        <v>0</v>
      </c>
      <c r="M67" s="77">
        <f t="shared" si="20"/>
        <v>0</v>
      </c>
      <c r="N67" s="77">
        <f t="shared" si="20"/>
        <v>0</v>
      </c>
      <c r="O67" s="126">
        <f t="shared" si="20"/>
        <v>0</v>
      </c>
      <c r="Q67" s="71" t="s">
        <v>121</v>
      </c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80"/>
      <c r="AD67" s="76"/>
      <c r="AF67" s="71" t="s">
        <v>121</v>
      </c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80"/>
      <c r="AS67" s="76"/>
      <c r="AU67" s="71" t="s">
        <v>121</v>
      </c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80"/>
      <c r="BH67" s="76"/>
      <c r="BK67" s="71" t="s">
        <v>121</v>
      </c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80"/>
      <c r="BX67" s="76"/>
      <c r="BZ67" s="71" t="s">
        <v>121</v>
      </c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80"/>
      <c r="CM67" s="76"/>
    </row>
    <row r="68" spans="2:91" x14ac:dyDescent="0.25">
      <c r="B68" s="71" t="s">
        <v>122</v>
      </c>
      <c r="C68" s="77">
        <f t="shared" ref="C68:O68" si="21">C17*$C$28</f>
        <v>23512.5</v>
      </c>
      <c r="D68" s="77">
        <f t="shared" si="21"/>
        <v>24453.000000000004</v>
      </c>
      <c r="E68" s="77">
        <f t="shared" si="21"/>
        <v>18810</v>
      </c>
      <c r="F68" s="77">
        <f t="shared" si="21"/>
        <v>11286</v>
      </c>
      <c r="G68" s="77">
        <f t="shared" si="21"/>
        <v>1881.0000000000002</v>
      </c>
      <c r="H68" s="77">
        <f t="shared" si="21"/>
        <v>3762.0000000000005</v>
      </c>
      <c r="I68" s="77">
        <f t="shared" si="21"/>
        <v>940.50000000000011</v>
      </c>
      <c r="J68" s="77">
        <f t="shared" si="21"/>
        <v>2821.5</v>
      </c>
      <c r="K68" s="77">
        <f t="shared" si="21"/>
        <v>1881.0000000000002</v>
      </c>
      <c r="L68" s="77">
        <f t="shared" si="21"/>
        <v>1881.0000000000002</v>
      </c>
      <c r="M68" s="77">
        <f t="shared" si="21"/>
        <v>1881.0000000000002</v>
      </c>
      <c r="N68" s="77">
        <f t="shared" si="21"/>
        <v>940.50000000000011</v>
      </c>
      <c r="O68" s="126">
        <f t="shared" si="21"/>
        <v>94050</v>
      </c>
      <c r="Q68" s="71" t="s">
        <v>122</v>
      </c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80"/>
      <c r="AD68" s="76"/>
      <c r="AF68" s="71" t="s">
        <v>122</v>
      </c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80"/>
      <c r="AS68" s="76"/>
      <c r="AU68" s="71" t="s">
        <v>122</v>
      </c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80"/>
      <c r="BH68" s="76"/>
      <c r="BK68" s="71" t="s">
        <v>122</v>
      </c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80"/>
      <c r="BX68" s="76"/>
      <c r="BZ68" s="71" t="s">
        <v>122</v>
      </c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80"/>
      <c r="CM68" s="76"/>
    </row>
    <row r="69" spans="2:91" x14ac:dyDescent="0.25">
      <c r="B69" s="71" t="s">
        <v>123</v>
      </c>
      <c r="C69" s="77">
        <f t="shared" ref="C69:O69" si="22">C18*$C$28</f>
        <v>0</v>
      </c>
      <c r="D69" s="77">
        <f t="shared" si="22"/>
        <v>0</v>
      </c>
      <c r="E69" s="77">
        <f t="shared" si="22"/>
        <v>0</v>
      </c>
      <c r="F69" s="77">
        <f t="shared" si="22"/>
        <v>0</v>
      </c>
      <c r="G69" s="77">
        <f t="shared" si="22"/>
        <v>0</v>
      </c>
      <c r="H69" s="77">
        <f t="shared" si="22"/>
        <v>0</v>
      </c>
      <c r="I69" s="77">
        <f t="shared" si="22"/>
        <v>0</v>
      </c>
      <c r="J69" s="77">
        <f t="shared" si="22"/>
        <v>0</v>
      </c>
      <c r="K69" s="77">
        <f t="shared" si="22"/>
        <v>0</v>
      </c>
      <c r="L69" s="77">
        <f t="shared" si="22"/>
        <v>0</v>
      </c>
      <c r="M69" s="77">
        <f t="shared" si="22"/>
        <v>0</v>
      </c>
      <c r="N69" s="77">
        <f t="shared" si="22"/>
        <v>0</v>
      </c>
      <c r="O69" s="126">
        <f t="shared" si="22"/>
        <v>0</v>
      </c>
      <c r="Q69" s="71" t="s">
        <v>123</v>
      </c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80"/>
      <c r="AD69" s="76"/>
      <c r="AF69" s="71" t="s">
        <v>123</v>
      </c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80"/>
      <c r="AS69" s="76"/>
      <c r="AU69" s="71" t="s">
        <v>123</v>
      </c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80"/>
      <c r="BH69" s="76"/>
      <c r="BK69" s="71" t="s">
        <v>123</v>
      </c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80"/>
      <c r="BX69" s="76"/>
      <c r="BZ69" s="71" t="s">
        <v>123</v>
      </c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80"/>
      <c r="CM69" s="76"/>
    </row>
    <row r="70" spans="2:91" x14ac:dyDescent="0.25">
      <c r="B70" s="72" t="s">
        <v>124</v>
      </c>
      <c r="C70" s="77">
        <f t="shared" ref="C70:O70" si="23">C19*$C$28</f>
        <v>0</v>
      </c>
      <c r="D70" s="77">
        <f t="shared" si="23"/>
        <v>0</v>
      </c>
      <c r="E70" s="77">
        <f t="shared" si="23"/>
        <v>0</v>
      </c>
      <c r="F70" s="77">
        <f t="shared" si="23"/>
        <v>0</v>
      </c>
      <c r="G70" s="77">
        <f t="shared" si="23"/>
        <v>0</v>
      </c>
      <c r="H70" s="77">
        <f t="shared" si="23"/>
        <v>0</v>
      </c>
      <c r="I70" s="77">
        <f t="shared" si="23"/>
        <v>0</v>
      </c>
      <c r="J70" s="77">
        <f t="shared" si="23"/>
        <v>0</v>
      </c>
      <c r="K70" s="77">
        <f t="shared" si="23"/>
        <v>0</v>
      </c>
      <c r="L70" s="77">
        <f t="shared" si="23"/>
        <v>0</v>
      </c>
      <c r="M70" s="77">
        <f t="shared" si="23"/>
        <v>0</v>
      </c>
      <c r="N70" s="77">
        <f t="shared" si="23"/>
        <v>0</v>
      </c>
      <c r="O70" s="126">
        <f t="shared" si="23"/>
        <v>0</v>
      </c>
      <c r="Q70" s="72" t="s">
        <v>124</v>
      </c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2"/>
      <c r="AD70" s="76"/>
      <c r="AF70" s="72" t="s">
        <v>124</v>
      </c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2"/>
      <c r="AS70" s="76"/>
      <c r="AU70" s="72" t="s">
        <v>124</v>
      </c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2"/>
      <c r="BH70" s="76"/>
      <c r="BK70" s="72" t="s">
        <v>124</v>
      </c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2"/>
      <c r="BX70" s="76"/>
      <c r="BZ70" s="72" t="s">
        <v>124</v>
      </c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2"/>
      <c r="CM70" s="76"/>
    </row>
    <row r="71" spans="2:91" x14ac:dyDescent="0.25">
      <c r="B71" s="73" t="s">
        <v>125</v>
      </c>
      <c r="C71" s="126">
        <f t="shared" ref="C71:O71" si="24">C20*$C$28</f>
        <v>206250</v>
      </c>
      <c r="D71" s="126">
        <f t="shared" si="24"/>
        <v>214500</v>
      </c>
      <c r="E71" s="126">
        <f t="shared" si="24"/>
        <v>165000</v>
      </c>
      <c r="F71" s="126">
        <f t="shared" si="24"/>
        <v>98999.999999999971</v>
      </c>
      <c r="G71" s="126">
        <f t="shared" si="24"/>
        <v>16500</v>
      </c>
      <c r="H71" s="126">
        <f t="shared" si="24"/>
        <v>33000</v>
      </c>
      <c r="I71" s="126">
        <f t="shared" si="24"/>
        <v>8250</v>
      </c>
      <c r="J71" s="126">
        <f t="shared" si="24"/>
        <v>24749.999999999993</v>
      </c>
      <c r="K71" s="126">
        <f t="shared" si="24"/>
        <v>16500</v>
      </c>
      <c r="L71" s="126">
        <f t="shared" si="24"/>
        <v>16500</v>
      </c>
      <c r="M71" s="126">
        <f t="shared" si="24"/>
        <v>16500</v>
      </c>
      <c r="N71" s="126">
        <f t="shared" si="24"/>
        <v>8250</v>
      </c>
      <c r="O71" s="126">
        <f t="shared" si="24"/>
        <v>825000</v>
      </c>
      <c r="Q71" s="73" t="s">
        <v>125</v>
      </c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4"/>
      <c r="AD71" s="85"/>
      <c r="AF71" s="73" t="s">
        <v>125</v>
      </c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4"/>
      <c r="AS71" s="85"/>
      <c r="AU71" s="73" t="s">
        <v>125</v>
      </c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4"/>
      <c r="BH71" s="85"/>
      <c r="BK71" s="73" t="s">
        <v>125</v>
      </c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4"/>
      <c r="BX71" s="85"/>
      <c r="BZ71" s="73" t="s">
        <v>125</v>
      </c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4"/>
      <c r="CM71" s="85"/>
    </row>
    <row r="74" spans="2:91" ht="18.75" x14ac:dyDescent="0.3">
      <c r="B74" s="8" t="s">
        <v>439</v>
      </c>
    </row>
    <row r="76" spans="2:91" x14ac:dyDescent="0.25">
      <c r="B76" s="7" t="s">
        <v>106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 t="s">
        <v>12</v>
      </c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 t="s">
        <v>11</v>
      </c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 t="s">
        <v>425</v>
      </c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 t="s">
        <v>426</v>
      </c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 t="s">
        <v>4</v>
      </c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</row>
    <row r="78" spans="2:91" ht="15" customHeight="1" x14ac:dyDescent="0.25">
      <c r="B78" s="137" t="str">
        <f>B7</f>
        <v>Kontrakt Indre by (osv)</v>
      </c>
      <c r="C78" s="133" t="s">
        <v>427</v>
      </c>
      <c r="D78" s="134"/>
      <c r="E78" s="135"/>
      <c r="F78" s="86" t="s">
        <v>2</v>
      </c>
      <c r="G78" s="86" t="s">
        <v>30</v>
      </c>
      <c r="H78" s="86" t="s">
        <v>58</v>
      </c>
      <c r="I78" s="86" t="s">
        <v>58</v>
      </c>
      <c r="J78" s="133" t="s">
        <v>428</v>
      </c>
      <c r="K78" s="134"/>
      <c r="L78" s="135"/>
      <c r="M78" s="136" t="s">
        <v>429</v>
      </c>
      <c r="N78" s="133"/>
      <c r="O78" s="136" t="s">
        <v>4</v>
      </c>
      <c r="Q78" s="137" t="str">
        <f>B7</f>
        <v>Kontrakt Indre by (osv)</v>
      </c>
      <c r="R78" s="133" t="s">
        <v>427</v>
      </c>
      <c r="S78" s="134"/>
      <c r="T78" s="135"/>
      <c r="U78" s="86" t="s">
        <v>2</v>
      </c>
      <c r="V78" s="86" t="s">
        <v>30</v>
      </c>
      <c r="W78" s="86" t="s">
        <v>58</v>
      </c>
      <c r="X78" s="86" t="s">
        <v>58</v>
      </c>
      <c r="Y78" s="133" t="s">
        <v>428</v>
      </c>
      <c r="Z78" s="134"/>
      <c r="AA78" s="135"/>
      <c r="AB78" s="136" t="s">
        <v>429</v>
      </c>
      <c r="AC78" s="133"/>
      <c r="AD78" s="136" t="s">
        <v>4</v>
      </c>
      <c r="AF78" s="137" t="str">
        <f>B7</f>
        <v>Kontrakt Indre by (osv)</v>
      </c>
      <c r="AG78" s="133" t="s">
        <v>427</v>
      </c>
      <c r="AH78" s="134"/>
      <c r="AI78" s="135"/>
      <c r="AJ78" s="86" t="s">
        <v>2</v>
      </c>
      <c r="AK78" s="86" t="s">
        <v>30</v>
      </c>
      <c r="AL78" s="86" t="s">
        <v>58</v>
      </c>
      <c r="AM78" s="86" t="s">
        <v>58</v>
      </c>
      <c r="AN78" s="133" t="s">
        <v>428</v>
      </c>
      <c r="AO78" s="134"/>
      <c r="AP78" s="135"/>
      <c r="AQ78" s="136" t="s">
        <v>429</v>
      </c>
      <c r="AR78" s="133"/>
      <c r="AS78" s="136" t="s">
        <v>4</v>
      </c>
      <c r="AU78" s="137" t="str">
        <f>B7</f>
        <v>Kontrakt Indre by (osv)</v>
      </c>
      <c r="AV78" s="133" t="s">
        <v>427</v>
      </c>
      <c r="AW78" s="134"/>
      <c r="AX78" s="135"/>
      <c r="AY78" s="86" t="s">
        <v>2</v>
      </c>
      <c r="AZ78" s="86" t="s">
        <v>30</v>
      </c>
      <c r="BA78" s="86" t="s">
        <v>58</v>
      </c>
      <c r="BB78" s="86" t="s">
        <v>58</v>
      </c>
      <c r="BC78" s="133" t="s">
        <v>428</v>
      </c>
      <c r="BD78" s="134"/>
      <c r="BE78" s="135"/>
      <c r="BF78" s="136" t="s">
        <v>429</v>
      </c>
      <c r="BG78" s="133"/>
      <c r="BH78" s="136" t="s">
        <v>4</v>
      </c>
      <c r="BK78" s="137" t="str">
        <f>B7</f>
        <v>Kontrakt Indre by (osv)</v>
      </c>
      <c r="BL78" s="133" t="s">
        <v>427</v>
      </c>
      <c r="BM78" s="134"/>
      <c r="BN78" s="135"/>
      <c r="BO78" s="86" t="s">
        <v>2</v>
      </c>
      <c r="BP78" s="86" t="s">
        <v>30</v>
      </c>
      <c r="BQ78" s="86" t="s">
        <v>58</v>
      </c>
      <c r="BR78" s="86" t="s">
        <v>58</v>
      </c>
      <c r="BS78" s="133" t="s">
        <v>428</v>
      </c>
      <c r="BT78" s="134"/>
      <c r="BU78" s="135"/>
      <c r="BV78" s="136" t="s">
        <v>429</v>
      </c>
      <c r="BW78" s="133"/>
      <c r="BX78" s="136" t="s">
        <v>4</v>
      </c>
      <c r="BZ78" s="137" t="str">
        <f>B7</f>
        <v>Kontrakt Indre by (osv)</v>
      </c>
      <c r="CA78" s="133" t="s">
        <v>427</v>
      </c>
      <c r="CB78" s="134"/>
      <c r="CC78" s="135"/>
      <c r="CD78" s="86" t="s">
        <v>2</v>
      </c>
      <c r="CE78" s="86" t="s">
        <v>30</v>
      </c>
      <c r="CF78" s="86" t="s">
        <v>58</v>
      </c>
      <c r="CG78" s="86" t="s">
        <v>58</v>
      </c>
      <c r="CH78" s="133" t="s">
        <v>428</v>
      </c>
      <c r="CI78" s="134"/>
      <c r="CJ78" s="135"/>
      <c r="CK78" s="136" t="s">
        <v>429</v>
      </c>
      <c r="CL78" s="133"/>
      <c r="CM78" s="136" t="s">
        <v>4</v>
      </c>
    </row>
    <row r="79" spans="2:91" x14ac:dyDescent="0.25">
      <c r="B79" s="138"/>
      <c r="C79" s="67" t="s">
        <v>5</v>
      </c>
      <c r="D79" s="67" t="s">
        <v>112</v>
      </c>
      <c r="E79" s="67" t="s">
        <v>113</v>
      </c>
      <c r="F79" s="67" t="s">
        <v>8</v>
      </c>
      <c r="G79" s="67" t="s">
        <v>31</v>
      </c>
      <c r="H79" s="67" t="s">
        <v>15</v>
      </c>
      <c r="I79" s="68" t="s">
        <v>16</v>
      </c>
      <c r="J79" s="67" t="s">
        <v>9</v>
      </c>
      <c r="K79" s="67" t="s">
        <v>15</v>
      </c>
      <c r="L79" s="67" t="s">
        <v>57</v>
      </c>
      <c r="M79" s="67" t="s">
        <v>9</v>
      </c>
      <c r="N79" s="69" t="s">
        <v>8</v>
      </c>
      <c r="O79" s="136"/>
      <c r="Q79" s="138"/>
      <c r="R79" s="67" t="s">
        <v>5</v>
      </c>
      <c r="S79" s="67" t="s">
        <v>112</v>
      </c>
      <c r="T79" s="67" t="s">
        <v>113</v>
      </c>
      <c r="U79" s="67" t="s">
        <v>8</v>
      </c>
      <c r="V79" s="67" t="s">
        <v>31</v>
      </c>
      <c r="W79" s="67" t="s">
        <v>15</v>
      </c>
      <c r="X79" s="68" t="s">
        <v>16</v>
      </c>
      <c r="Y79" s="67" t="s">
        <v>9</v>
      </c>
      <c r="Z79" s="67" t="s">
        <v>15</v>
      </c>
      <c r="AA79" s="67" t="s">
        <v>57</v>
      </c>
      <c r="AB79" s="67" t="s">
        <v>9</v>
      </c>
      <c r="AC79" s="69" t="s">
        <v>8</v>
      </c>
      <c r="AD79" s="136"/>
      <c r="AF79" s="138"/>
      <c r="AG79" s="67" t="s">
        <v>5</v>
      </c>
      <c r="AH79" s="67" t="s">
        <v>112</v>
      </c>
      <c r="AI79" s="67" t="s">
        <v>113</v>
      </c>
      <c r="AJ79" s="67" t="s">
        <v>8</v>
      </c>
      <c r="AK79" s="67" t="s">
        <v>31</v>
      </c>
      <c r="AL79" s="67" t="s">
        <v>15</v>
      </c>
      <c r="AM79" s="68" t="s">
        <v>16</v>
      </c>
      <c r="AN79" s="67" t="s">
        <v>9</v>
      </c>
      <c r="AO79" s="67" t="s">
        <v>15</v>
      </c>
      <c r="AP79" s="67" t="s">
        <v>57</v>
      </c>
      <c r="AQ79" s="67" t="s">
        <v>9</v>
      </c>
      <c r="AR79" s="69" t="s">
        <v>8</v>
      </c>
      <c r="AS79" s="136"/>
      <c r="AU79" s="138"/>
      <c r="AV79" s="67" t="s">
        <v>5</v>
      </c>
      <c r="AW79" s="67" t="s">
        <v>112</v>
      </c>
      <c r="AX79" s="67" t="s">
        <v>113</v>
      </c>
      <c r="AY79" s="67" t="s">
        <v>8</v>
      </c>
      <c r="AZ79" s="67" t="s">
        <v>31</v>
      </c>
      <c r="BA79" s="67" t="s">
        <v>15</v>
      </c>
      <c r="BB79" s="68" t="s">
        <v>16</v>
      </c>
      <c r="BC79" s="67" t="s">
        <v>9</v>
      </c>
      <c r="BD79" s="67" t="s">
        <v>15</v>
      </c>
      <c r="BE79" s="67" t="s">
        <v>57</v>
      </c>
      <c r="BF79" s="67" t="s">
        <v>9</v>
      </c>
      <c r="BG79" s="69" t="s">
        <v>8</v>
      </c>
      <c r="BH79" s="136"/>
      <c r="BK79" s="138"/>
      <c r="BL79" s="67" t="s">
        <v>5</v>
      </c>
      <c r="BM79" s="67" t="s">
        <v>112</v>
      </c>
      <c r="BN79" s="67" t="s">
        <v>113</v>
      </c>
      <c r="BO79" s="67" t="s">
        <v>8</v>
      </c>
      <c r="BP79" s="67" t="s">
        <v>31</v>
      </c>
      <c r="BQ79" s="67" t="s">
        <v>15</v>
      </c>
      <c r="BR79" s="68" t="s">
        <v>16</v>
      </c>
      <c r="BS79" s="67" t="s">
        <v>9</v>
      </c>
      <c r="BT79" s="67" t="s">
        <v>15</v>
      </c>
      <c r="BU79" s="67" t="s">
        <v>57</v>
      </c>
      <c r="BV79" s="67" t="s">
        <v>9</v>
      </c>
      <c r="BW79" s="69" t="s">
        <v>8</v>
      </c>
      <c r="BX79" s="136"/>
      <c r="BZ79" s="138"/>
      <c r="CA79" s="67" t="s">
        <v>5</v>
      </c>
      <c r="CB79" s="67" t="s">
        <v>112</v>
      </c>
      <c r="CC79" s="67" t="s">
        <v>113</v>
      </c>
      <c r="CD79" s="67" t="s">
        <v>8</v>
      </c>
      <c r="CE79" s="67" t="s">
        <v>31</v>
      </c>
      <c r="CF79" s="67" t="s">
        <v>15</v>
      </c>
      <c r="CG79" s="68" t="s">
        <v>16</v>
      </c>
      <c r="CH79" s="67" t="s">
        <v>9</v>
      </c>
      <c r="CI79" s="67" t="s">
        <v>15</v>
      </c>
      <c r="CJ79" s="67" t="s">
        <v>57</v>
      </c>
      <c r="CK79" s="67" t="s">
        <v>9</v>
      </c>
      <c r="CL79" s="69" t="s">
        <v>8</v>
      </c>
      <c r="CM79" s="136"/>
    </row>
    <row r="80" spans="2:91" x14ac:dyDescent="0.25">
      <c r="B80" s="70" t="s">
        <v>114</v>
      </c>
      <c r="C80" s="77">
        <f t="shared" ref="C80:O80" si="25">C9*$C$29</f>
        <v>121068.75</v>
      </c>
      <c r="D80" s="77">
        <f t="shared" si="25"/>
        <v>125911.49999999999</v>
      </c>
      <c r="E80" s="77">
        <f t="shared" si="25"/>
        <v>96855</v>
      </c>
      <c r="F80" s="77">
        <f t="shared" si="25"/>
        <v>58112.999999999985</v>
      </c>
      <c r="G80" s="77">
        <f t="shared" si="25"/>
        <v>9685.5</v>
      </c>
      <c r="H80" s="77">
        <f t="shared" si="25"/>
        <v>19371</v>
      </c>
      <c r="I80" s="77">
        <f t="shared" si="25"/>
        <v>4842.75</v>
      </c>
      <c r="J80" s="77">
        <f t="shared" si="25"/>
        <v>14528.249999999996</v>
      </c>
      <c r="K80" s="77">
        <f t="shared" si="25"/>
        <v>9685.5</v>
      </c>
      <c r="L80" s="77">
        <f t="shared" si="25"/>
        <v>9685.5</v>
      </c>
      <c r="M80" s="77">
        <f t="shared" si="25"/>
        <v>9685.5</v>
      </c>
      <c r="N80" s="77">
        <f t="shared" si="25"/>
        <v>4842.75</v>
      </c>
      <c r="O80" s="126">
        <f t="shared" si="25"/>
        <v>484275</v>
      </c>
      <c r="Q80" s="70" t="s">
        <v>114</v>
      </c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5"/>
      <c r="AD80" s="76"/>
      <c r="AF80" s="70" t="s">
        <v>114</v>
      </c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5"/>
      <c r="AS80" s="76"/>
      <c r="AU80" s="70" t="s">
        <v>114</v>
      </c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5"/>
      <c r="BH80" s="76"/>
      <c r="BK80" s="70" t="s">
        <v>114</v>
      </c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5"/>
      <c r="BX80" s="76"/>
      <c r="BZ80" s="70" t="s">
        <v>114</v>
      </c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5"/>
      <c r="CM80" s="76"/>
    </row>
    <row r="81" spans="2:91" x14ac:dyDescent="0.25">
      <c r="B81" s="71" t="s">
        <v>115</v>
      </c>
      <c r="C81" s="77">
        <f t="shared" ref="C81:O81" si="26">C10*$C$29</f>
        <v>61668.75</v>
      </c>
      <c r="D81" s="77">
        <f t="shared" si="26"/>
        <v>64135.499999999993</v>
      </c>
      <c r="E81" s="77">
        <f t="shared" si="26"/>
        <v>49335</v>
      </c>
      <c r="F81" s="77">
        <f t="shared" si="26"/>
        <v>29600.999999999993</v>
      </c>
      <c r="G81" s="77">
        <f t="shared" si="26"/>
        <v>4933.5</v>
      </c>
      <c r="H81" s="77">
        <f t="shared" si="26"/>
        <v>9867</v>
      </c>
      <c r="I81" s="77">
        <f t="shared" si="26"/>
        <v>2466.75</v>
      </c>
      <c r="J81" s="77">
        <f t="shared" si="26"/>
        <v>7400.2499999999982</v>
      </c>
      <c r="K81" s="77">
        <f t="shared" si="26"/>
        <v>4933.5</v>
      </c>
      <c r="L81" s="77">
        <f t="shared" si="26"/>
        <v>4933.5</v>
      </c>
      <c r="M81" s="77">
        <f t="shared" si="26"/>
        <v>4933.5</v>
      </c>
      <c r="N81" s="77">
        <f t="shared" si="26"/>
        <v>2466.75</v>
      </c>
      <c r="O81" s="126">
        <f t="shared" si="26"/>
        <v>246675</v>
      </c>
      <c r="Q81" s="71" t="s">
        <v>115</v>
      </c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5"/>
      <c r="AD81" s="76"/>
      <c r="AF81" s="71" t="s">
        <v>115</v>
      </c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5"/>
      <c r="AS81" s="76"/>
      <c r="AU81" s="71" t="s">
        <v>115</v>
      </c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5"/>
      <c r="BH81" s="76"/>
      <c r="BK81" s="71" t="s">
        <v>115</v>
      </c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5"/>
      <c r="BX81" s="76"/>
      <c r="BZ81" s="71" t="s">
        <v>115</v>
      </c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5"/>
      <c r="CM81" s="76"/>
    </row>
    <row r="82" spans="2:91" x14ac:dyDescent="0.25">
      <c r="B82" s="71" t="s">
        <v>116</v>
      </c>
      <c r="C82" s="77">
        <f t="shared" ref="C82:O82" si="27">C11*$C$29</f>
        <v>0</v>
      </c>
      <c r="D82" s="77">
        <f t="shared" si="27"/>
        <v>0</v>
      </c>
      <c r="E82" s="77">
        <f t="shared" si="27"/>
        <v>0</v>
      </c>
      <c r="F82" s="77">
        <f t="shared" si="27"/>
        <v>0</v>
      </c>
      <c r="G82" s="77">
        <f t="shared" si="27"/>
        <v>0</v>
      </c>
      <c r="H82" s="77">
        <f t="shared" si="27"/>
        <v>0</v>
      </c>
      <c r="I82" s="77">
        <f t="shared" si="27"/>
        <v>0</v>
      </c>
      <c r="J82" s="77">
        <f t="shared" si="27"/>
        <v>0</v>
      </c>
      <c r="K82" s="77">
        <f t="shared" si="27"/>
        <v>0</v>
      </c>
      <c r="L82" s="77">
        <f t="shared" si="27"/>
        <v>0</v>
      </c>
      <c r="M82" s="77">
        <f t="shared" si="27"/>
        <v>0</v>
      </c>
      <c r="N82" s="77">
        <f t="shared" si="27"/>
        <v>0</v>
      </c>
      <c r="O82" s="126">
        <f t="shared" si="27"/>
        <v>0</v>
      </c>
      <c r="Q82" s="71" t="s">
        <v>116</v>
      </c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8"/>
      <c r="AD82" s="76"/>
      <c r="AF82" s="71" t="s">
        <v>116</v>
      </c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8"/>
      <c r="AS82" s="76"/>
      <c r="AU82" s="71" t="s">
        <v>116</v>
      </c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8"/>
      <c r="BH82" s="76"/>
      <c r="BK82" s="71" t="s">
        <v>116</v>
      </c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8"/>
      <c r="BX82" s="76"/>
      <c r="BZ82" s="71" t="s">
        <v>116</v>
      </c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8"/>
      <c r="CM82" s="76"/>
    </row>
    <row r="83" spans="2:91" x14ac:dyDescent="0.25">
      <c r="B83" s="71" t="s">
        <v>117</v>
      </c>
      <c r="C83" s="77">
        <f t="shared" ref="C83:O83" si="28">C12*$C$29</f>
        <v>0</v>
      </c>
      <c r="D83" s="77">
        <f t="shared" si="28"/>
        <v>0</v>
      </c>
      <c r="E83" s="77">
        <f t="shared" si="28"/>
        <v>0</v>
      </c>
      <c r="F83" s="77">
        <f t="shared" si="28"/>
        <v>0</v>
      </c>
      <c r="G83" s="77">
        <f t="shared" si="28"/>
        <v>0</v>
      </c>
      <c r="H83" s="77">
        <f t="shared" si="28"/>
        <v>0</v>
      </c>
      <c r="I83" s="77">
        <f t="shared" si="28"/>
        <v>0</v>
      </c>
      <c r="J83" s="77">
        <f t="shared" si="28"/>
        <v>0</v>
      </c>
      <c r="K83" s="77">
        <f t="shared" si="28"/>
        <v>0</v>
      </c>
      <c r="L83" s="77">
        <f t="shared" si="28"/>
        <v>0</v>
      </c>
      <c r="M83" s="77">
        <f t="shared" si="28"/>
        <v>0</v>
      </c>
      <c r="N83" s="77">
        <f t="shared" si="28"/>
        <v>0</v>
      </c>
      <c r="O83" s="126">
        <f t="shared" si="28"/>
        <v>0</v>
      </c>
      <c r="Q83" s="71" t="s">
        <v>117</v>
      </c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80"/>
      <c r="AD83" s="76"/>
      <c r="AF83" s="71" t="s">
        <v>117</v>
      </c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80"/>
      <c r="AS83" s="76"/>
      <c r="AU83" s="71" t="s">
        <v>117</v>
      </c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80"/>
      <c r="BH83" s="76"/>
      <c r="BK83" s="71" t="s">
        <v>117</v>
      </c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80"/>
      <c r="BX83" s="76"/>
      <c r="BZ83" s="71" t="s">
        <v>117</v>
      </c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80"/>
      <c r="CM83" s="76"/>
    </row>
    <row r="84" spans="2:91" x14ac:dyDescent="0.25">
      <c r="B84" s="71" t="s">
        <v>118</v>
      </c>
      <c r="C84" s="77">
        <f t="shared" ref="C84:O84" si="29">C13*$C$29</f>
        <v>0</v>
      </c>
      <c r="D84" s="77">
        <f t="shared" si="29"/>
        <v>0</v>
      </c>
      <c r="E84" s="77">
        <f t="shared" si="29"/>
        <v>0</v>
      </c>
      <c r="F84" s="77">
        <f t="shared" si="29"/>
        <v>0</v>
      </c>
      <c r="G84" s="77">
        <f t="shared" si="29"/>
        <v>0</v>
      </c>
      <c r="H84" s="77">
        <f t="shared" si="29"/>
        <v>0</v>
      </c>
      <c r="I84" s="77">
        <f t="shared" si="29"/>
        <v>0</v>
      </c>
      <c r="J84" s="77">
        <f t="shared" si="29"/>
        <v>0</v>
      </c>
      <c r="K84" s="77">
        <f t="shared" si="29"/>
        <v>0</v>
      </c>
      <c r="L84" s="77">
        <f t="shared" si="29"/>
        <v>0</v>
      </c>
      <c r="M84" s="77">
        <f t="shared" si="29"/>
        <v>0</v>
      </c>
      <c r="N84" s="77">
        <f t="shared" si="29"/>
        <v>0</v>
      </c>
      <c r="O84" s="126">
        <f t="shared" si="29"/>
        <v>0</v>
      </c>
      <c r="Q84" s="71" t="s">
        <v>118</v>
      </c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80"/>
      <c r="AD84" s="76"/>
      <c r="AF84" s="71" t="s">
        <v>118</v>
      </c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80"/>
      <c r="AS84" s="76"/>
      <c r="AU84" s="71" t="s">
        <v>118</v>
      </c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79"/>
      <c r="BG84" s="80"/>
      <c r="BH84" s="76"/>
      <c r="BK84" s="71" t="s">
        <v>118</v>
      </c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79"/>
      <c r="BW84" s="80"/>
      <c r="BX84" s="76"/>
      <c r="BZ84" s="71" t="s">
        <v>118</v>
      </c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80"/>
      <c r="CM84" s="76"/>
    </row>
    <row r="85" spans="2:91" x14ac:dyDescent="0.25">
      <c r="B85" s="71" t="s">
        <v>119</v>
      </c>
      <c r="C85" s="77">
        <f t="shared" ref="C85:O85" si="30">C14*$C$29</f>
        <v>0</v>
      </c>
      <c r="D85" s="77">
        <f t="shared" si="30"/>
        <v>0</v>
      </c>
      <c r="E85" s="77">
        <f t="shared" si="30"/>
        <v>0</v>
      </c>
      <c r="F85" s="77">
        <f t="shared" si="30"/>
        <v>0</v>
      </c>
      <c r="G85" s="77">
        <f t="shared" si="30"/>
        <v>0</v>
      </c>
      <c r="H85" s="77">
        <f t="shared" si="30"/>
        <v>0</v>
      </c>
      <c r="I85" s="77">
        <f t="shared" si="30"/>
        <v>0</v>
      </c>
      <c r="J85" s="77">
        <f t="shared" si="30"/>
        <v>0</v>
      </c>
      <c r="K85" s="77">
        <f t="shared" si="30"/>
        <v>0</v>
      </c>
      <c r="L85" s="77">
        <f t="shared" si="30"/>
        <v>0</v>
      </c>
      <c r="M85" s="77">
        <f t="shared" si="30"/>
        <v>0</v>
      </c>
      <c r="N85" s="77">
        <f t="shared" si="30"/>
        <v>0</v>
      </c>
      <c r="O85" s="126">
        <f t="shared" si="30"/>
        <v>0</v>
      </c>
      <c r="Q85" s="71" t="s">
        <v>119</v>
      </c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80"/>
      <c r="AD85" s="76"/>
      <c r="AF85" s="71" t="s">
        <v>119</v>
      </c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80"/>
      <c r="AS85" s="76"/>
      <c r="AU85" s="71" t="s">
        <v>119</v>
      </c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80"/>
      <c r="BH85" s="76"/>
      <c r="BK85" s="71" t="s">
        <v>119</v>
      </c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  <c r="BW85" s="80"/>
      <c r="BX85" s="76"/>
      <c r="BZ85" s="71" t="s">
        <v>119</v>
      </c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80"/>
      <c r="CM85" s="76"/>
    </row>
    <row r="86" spans="2:91" x14ac:dyDescent="0.25">
      <c r="B86" s="71" t="s">
        <v>120</v>
      </c>
      <c r="C86" s="77">
        <f t="shared" ref="C86:O86" si="31">C15*$C$29</f>
        <v>0</v>
      </c>
      <c r="D86" s="77">
        <f t="shared" si="31"/>
        <v>0</v>
      </c>
      <c r="E86" s="77">
        <f t="shared" si="31"/>
        <v>0</v>
      </c>
      <c r="F86" s="77">
        <f t="shared" si="31"/>
        <v>0</v>
      </c>
      <c r="G86" s="77">
        <f t="shared" si="31"/>
        <v>0</v>
      </c>
      <c r="H86" s="77">
        <f t="shared" si="31"/>
        <v>0</v>
      </c>
      <c r="I86" s="77">
        <f t="shared" si="31"/>
        <v>0</v>
      </c>
      <c r="J86" s="77">
        <f t="shared" si="31"/>
        <v>0</v>
      </c>
      <c r="K86" s="77">
        <f t="shared" si="31"/>
        <v>0</v>
      </c>
      <c r="L86" s="77">
        <f t="shared" si="31"/>
        <v>0</v>
      </c>
      <c r="M86" s="77">
        <f t="shared" si="31"/>
        <v>0</v>
      </c>
      <c r="N86" s="77">
        <f t="shared" si="31"/>
        <v>0</v>
      </c>
      <c r="O86" s="126">
        <f t="shared" si="31"/>
        <v>0</v>
      </c>
      <c r="Q86" s="71" t="s">
        <v>120</v>
      </c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80"/>
      <c r="AD86" s="76"/>
      <c r="AF86" s="71" t="s">
        <v>120</v>
      </c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80"/>
      <c r="AS86" s="76"/>
      <c r="AU86" s="71" t="s">
        <v>120</v>
      </c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80"/>
      <c r="BH86" s="76"/>
      <c r="BK86" s="71" t="s">
        <v>120</v>
      </c>
      <c r="BL86" s="79"/>
      <c r="BM86" s="79"/>
      <c r="BN86" s="79"/>
      <c r="BO86" s="79"/>
      <c r="BP86" s="79"/>
      <c r="BQ86" s="79"/>
      <c r="BR86" s="79"/>
      <c r="BS86" s="79"/>
      <c r="BT86" s="79"/>
      <c r="BU86" s="79"/>
      <c r="BV86" s="79"/>
      <c r="BW86" s="80"/>
      <c r="BX86" s="76"/>
      <c r="BZ86" s="71" t="s">
        <v>120</v>
      </c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80"/>
      <c r="CM86" s="76"/>
    </row>
    <row r="87" spans="2:91" x14ac:dyDescent="0.25">
      <c r="B87" s="71" t="s">
        <v>121</v>
      </c>
      <c r="C87" s="77">
        <f t="shared" ref="C87:O87" si="32">C16*$C$29</f>
        <v>0</v>
      </c>
      <c r="D87" s="77">
        <f t="shared" si="32"/>
        <v>0</v>
      </c>
      <c r="E87" s="77">
        <f t="shared" si="32"/>
        <v>0</v>
      </c>
      <c r="F87" s="77">
        <f t="shared" si="32"/>
        <v>0</v>
      </c>
      <c r="G87" s="77">
        <f t="shared" si="32"/>
        <v>0</v>
      </c>
      <c r="H87" s="77">
        <f t="shared" si="32"/>
        <v>0</v>
      </c>
      <c r="I87" s="77">
        <f t="shared" si="32"/>
        <v>0</v>
      </c>
      <c r="J87" s="77">
        <f t="shared" si="32"/>
        <v>0</v>
      </c>
      <c r="K87" s="77">
        <f t="shared" si="32"/>
        <v>0</v>
      </c>
      <c r="L87" s="77">
        <f t="shared" si="32"/>
        <v>0</v>
      </c>
      <c r="M87" s="77">
        <f t="shared" si="32"/>
        <v>0</v>
      </c>
      <c r="N87" s="77">
        <f t="shared" si="32"/>
        <v>0</v>
      </c>
      <c r="O87" s="126">
        <f t="shared" si="32"/>
        <v>0</v>
      </c>
      <c r="Q87" s="71" t="s">
        <v>121</v>
      </c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80"/>
      <c r="AD87" s="76"/>
      <c r="AF87" s="71" t="s">
        <v>121</v>
      </c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80"/>
      <c r="AS87" s="76"/>
      <c r="AU87" s="71" t="s">
        <v>121</v>
      </c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80"/>
      <c r="BH87" s="76"/>
      <c r="BK87" s="71" t="s">
        <v>121</v>
      </c>
      <c r="BL87" s="79"/>
      <c r="BM87" s="79"/>
      <c r="BN87" s="79"/>
      <c r="BO87" s="79"/>
      <c r="BP87" s="79"/>
      <c r="BQ87" s="79"/>
      <c r="BR87" s="79"/>
      <c r="BS87" s="79"/>
      <c r="BT87" s="79"/>
      <c r="BU87" s="79"/>
      <c r="BV87" s="79"/>
      <c r="BW87" s="80"/>
      <c r="BX87" s="76"/>
      <c r="BZ87" s="71" t="s">
        <v>121</v>
      </c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80"/>
      <c r="CM87" s="76"/>
    </row>
    <row r="88" spans="2:91" x14ac:dyDescent="0.25">
      <c r="B88" s="71" t="s">
        <v>122</v>
      </c>
      <c r="C88" s="77">
        <f t="shared" ref="C88:O88" si="33">C17*$C$29</f>
        <v>23512.5</v>
      </c>
      <c r="D88" s="77">
        <f t="shared" si="33"/>
        <v>24453.000000000004</v>
      </c>
      <c r="E88" s="77">
        <f t="shared" si="33"/>
        <v>18810</v>
      </c>
      <c r="F88" s="77">
        <f t="shared" si="33"/>
        <v>11286</v>
      </c>
      <c r="G88" s="77">
        <f t="shared" si="33"/>
        <v>1881.0000000000002</v>
      </c>
      <c r="H88" s="77">
        <f t="shared" si="33"/>
        <v>3762.0000000000005</v>
      </c>
      <c r="I88" s="77">
        <f t="shared" si="33"/>
        <v>940.50000000000011</v>
      </c>
      <c r="J88" s="77">
        <f t="shared" si="33"/>
        <v>2821.5</v>
      </c>
      <c r="K88" s="77">
        <f t="shared" si="33"/>
        <v>1881.0000000000002</v>
      </c>
      <c r="L88" s="77">
        <f t="shared" si="33"/>
        <v>1881.0000000000002</v>
      </c>
      <c r="M88" s="77">
        <f t="shared" si="33"/>
        <v>1881.0000000000002</v>
      </c>
      <c r="N88" s="77">
        <f t="shared" si="33"/>
        <v>940.50000000000011</v>
      </c>
      <c r="O88" s="126">
        <f t="shared" si="33"/>
        <v>94050</v>
      </c>
      <c r="Q88" s="71" t="s">
        <v>122</v>
      </c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80"/>
      <c r="AD88" s="76"/>
      <c r="AF88" s="71" t="s">
        <v>122</v>
      </c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80"/>
      <c r="AS88" s="76"/>
      <c r="AU88" s="71" t="s">
        <v>122</v>
      </c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80"/>
      <c r="BH88" s="76"/>
      <c r="BK88" s="71" t="s">
        <v>122</v>
      </c>
      <c r="BL88" s="79"/>
      <c r="BM88" s="79"/>
      <c r="BN88" s="79"/>
      <c r="BO88" s="79"/>
      <c r="BP88" s="79"/>
      <c r="BQ88" s="79"/>
      <c r="BR88" s="79"/>
      <c r="BS88" s="79"/>
      <c r="BT88" s="79"/>
      <c r="BU88" s="79"/>
      <c r="BV88" s="79"/>
      <c r="BW88" s="80"/>
      <c r="BX88" s="76"/>
      <c r="BZ88" s="71" t="s">
        <v>122</v>
      </c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80"/>
      <c r="CM88" s="76"/>
    </row>
    <row r="89" spans="2:91" x14ac:dyDescent="0.25">
      <c r="B89" s="71" t="s">
        <v>123</v>
      </c>
      <c r="C89" s="77">
        <f t="shared" ref="C89:O89" si="34">C18*$C$29</f>
        <v>0</v>
      </c>
      <c r="D89" s="77">
        <f t="shared" si="34"/>
        <v>0</v>
      </c>
      <c r="E89" s="77">
        <f t="shared" si="34"/>
        <v>0</v>
      </c>
      <c r="F89" s="77">
        <f t="shared" si="34"/>
        <v>0</v>
      </c>
      <c r="G89" s="77">
        <f t="shared" si="34"/>
        <v>0</v>
      </c>
      <c r="H89" s="77">
        <f t="shared" si="34"/>
        <v>0</v>
      </c>
      <c r="I89" s="77">
        <f t="shared" si="34"/>
        <v>0</v>
      </c>
      <c r="J89" s="77">
        <f t="shared" si="34"/>
        <v>0</v>
      </c>
      <c r="K89" s="77">
        <f t="shared" si="34"/>
        <v>0</v>
      </c>
      <c r="L89" s="77">
        <f t="shared" si="34"/>
        <v>0</v>
      </c>
      <c r="M89" s="77">
        <f t="shared" si="34"/>
        <v>0</v>
      </c>
      <c r="N89" s="77">
        <f t="shared" si="34"/>
        <v>0</v>
      </c>
      <c r="O89" s="126">
        <f t="shared" si="34"/>
        <v>0</v>
      </c>
      <c r="Q89" s="71" t="s">
        <v>123</v>
      </c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80"/>
      <c r="AD89" s="76"/>
      <c r="AF89" s="71" t="s">
        <v>123</v>
      </c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80"/>
      <c r="AS89" s="76"/>
      <c r="AU89" s="71" t="s">
        <v>123</v>
      </c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80"/>
      <c r="BH89" s="76"/>
      <c r="BK89" s="71" t="s">
        <v>123</v>
      </c>
      <c r="BL89" s="79"/>
      <c r="BM89" s="79"/>
      <c r="BN89" s="79"/>
      <c r="BO89" s="79"/>
      <c r="BP89" s="79"/>
      <c r="BQ89" s="79"/>
      <c r="BR89" s="79"/>
      <c r="BS89" s="79"/>
      <c r="BT89" s="79"/>
      <c r="BU89" s="79"/>
      <c r="BV89" s="79"/>
      <c r="BW89" s="80"/>
      <c r="BX89" s="76"/>
      <c r="BZ89" s="71" t="s">
        <v>123</v>
      </c>
      <c r="CA89" s="79"/>
      <c r="CB89" s="79"/>
      <c r="CC89" s="79"/>
      <c r="CD89" s="79"/>
      <c r="CE89" s="79"/>
      <c r="CF89" s="79"/>
      <c r="CG89" s="79"/>
      <c r="CH89" s="79"/>
      <c r="CI89" s="79"/>
      <c r="CJ89" s="79"/>
      <c r="CK89" s="79"/>
      <c r="CL89" s="80"/>
      <c r="CM89" s="76"/>
    </row>
    <row r="90" spans="2:91" x14ac:dyDescent="0.25">
      <c r="B90" s="72" t="s">
        <v>124</v>
      </c>
      <c r="C90" s="77">
        <f t="shared" ref="C90:O90" si="35">C19*$C$29</f>
        <v>0</v>
      </c>
      <c r="D90" s="77">
        <f t="shared" si="35"/>
        <v>0</v>
      </c>
      <c r="E90" s="77">
        <f t="shared" si="35"/>
        <v>0</v>
      </c>
      <c r="F90" s="77">
        <f t="shared" si="35"/>
        <v>0</v>
      </c>
      <c r="G90" s="77">
        <f t="shared" si="35"/>
        <v>0</v>
      </c>
      <c r="H90" s="77">
        <f t="shared" si="35"/>
        <v>0</v>
      </c>
      <c r="I90" s="77">
        <f t="shared" si="35"/>
        <v>0</v>
      </c>
      <c r="J90" s="77">
        <f t="shared" si="35"/>
        <v>0</v>
      </c>
      <c r="K90" s="77">
        <f t="shared" si="35"/>
        <v>0</v>
      </c>
      <c r="L90" s="77">
        <f t="shared" si="35"/>
        <v>0</v>
      </c>
      <c r="M90" s="77">
        <f t="shared" si="35"/>
        <v>0</v>
      </c>
      <c r="N90" s="77">
        <f t="shared" si="35"/>
        <v>0</v>
      </c>
      <c r="O90" s="126">
        <f t="shared" si="35"/>
        <v>0</v>
      </c>
      <c r="Q90" s="72" t="s">
        <v>124</v>
      </c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2"/>
      <c r="AD90" s="76"/>
      <c r="AF90" s="72" t="s">
        <v>124</v>
      </c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2"/>
      <c r="AS90" s="76"/>
      <c r="AU90" s="72" t="s">
        <v>124</v>
      </c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2"/>
      <c r="BH90" s="76"/>
      <c r="BK90" s="72" t="s">
        <v>124</v>
      </c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  <c r="BW90" s="82"/>
      <c r="BX90" s="76"/>
      <c r="BZ90" s="72" t="s">
        <v>124</v>
      </c>
      <c r="CA90" s="81"/>
      <c r="CB90" s="81"/>
      <c r="CC90" s="81"/>
      <c r="CD90" s="81"/>
      <c r="CE90" s="81"/>
      <c r="CF90" s="81"/>
      <c r="CG90" s="81"/>
      <c r="CH90" s="81"/>
      <c r="CI90" s="81"/>
      <c r="CJ90" s="81"/>
      <c r="CK90" s="81"/>
      <c r="CL90" s="82"/>
      <c r="CM90" s="76"/>
    </row>
    <row r="91" spans="2:91" x14ac:dyDescent="0.25">
      <c r="B91" s="73" t="s">
        <v>125</v>
      </c>
      <c r="C91" s="126">
        <f t="shared" ref="C91:O91" si="36">C20*$C$29</f>
        <v>206250</v>
      </c>
      <c r="D91" s="126">
        <f t="shared" si="36"/>
        <v>214500</v>
      </c>
      <c r="E91" s="126">
        <f t="shared" si="36"/>
        <v>165000</v>
      </c>
      <c r="F91" s="126">
        <f t="shared" si="36"/>
        <v>98999.999999999971</v>
      </c>
      <c r="G91" s="126">
        <f t="shared" si="36"/>
        <v>16500</v>
      </c>
      <c r="H91" s="126">
        <f t="shared" si="36"/>
        <v>33000</v>
      </c>
      <c r="I91" s="126">
        <f t="shared" si="36"/>
        <v>8250</v>
      </c>
      <c r="J91" s="126">
        <f t="shared" si="36"/>
        <v>24749.999999999993</v>
      </c>
      <c r="K91" s="126">
        <f t="shared" si="36"/>
        <v>16500</v>
      </c>
      <c r="L91" s="126">
        <f t="shared" si="36"/>
        <v>16500</v>
      </c>
      <c r="M91" s="126">
        <f t="shared" si="36"/>
        <v>16500</v>
      </c>
      <c r="N91" s="126">
        <f t="shared" si="36"/>
        <v>8250</v>
      </c>
      <c r="O91" s="126">
        <f t="shared" si="36"/>
        <v>825000</v>
      </c>
      <c r="Q91" s="73" t="s">
        <v>125</v>
      </c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4"/>
      <c r="AD91" s="85"/>
      <c r="AF91" s="73" t="s">
        <v>125</v>
      </c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4"/>
      <c r="AS91" s="85"/>
      <c r="AU91" s="73" t="s">
        <v>125</v>
      </c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4"/>
      <c r="BH91" s="85"/>
      <c r="BK91" s="73" t="s">
        <v>125</v>
      </c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4"/>
      <c r="BX91" s="85"/>
      <c r="BZ91" s="73" t="s">
        <v>125</v>
      </c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4"/>
      <c r="CM91" s="85"/>
    </row>
    <row r="94" spans="2:91" ht="18.75" x14ac:dyDescent="0.3">
      <c r="B94" s="8" t="s">
        <v>440</v>
      </c>
    </row>
    <row r="96" spans="2:91" x14ac:dyDescent="0.25">
      <c r="B96" s="7" t="s">
        <v>106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 t="s">
        <v>12</v>
      </c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 t="s">
        <v>11</v>
      </c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 t="s">
        <v>425</v>
      </c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 t="s">
        <v>426</v>
      </c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 t="s">
        <v>4</v>
      </c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</row>
    <row r="98" spans="2:91" ht="15" customHeight="1" x14ac:dyDescent="0.25">
      <c r="B98" s="137" t="s">
        <v>111</v>
      </c>
      <c r="C98" s="133" t="s">
        <v>427</v>
      </c>
      <c r="D98" s="134"/>
      <c r="E98" s="135"/>
      <c r="F98" s="86" t="s">
        <v>2</v>
      </c>
      <c r="G98" s="86" t="s">
        <v>30</v>
      </c>
      <c r="H98" s="86" t="s">
        <v>58</v>
      </c>
      <c r="I98" s="86" t="s">
        <v>58</v>
      </c>
      <c r="J98" s="133" t="s">
        <v>428</v>
      </c>
      <c r="K98" s="134"/>
      <c r="L98" s="135"/>
      <c r="M98" s="136" t="s">
        <v>429</v>
      </c>
      <c r="N98" s="133"/>
      <c r="O98" s="136" t="s">
        <v>4</v>
      </c>
      <c r="Q98" s="137" t="str">
        <f>B7</f>
        <v>Kontrakt Indre by (osv)</v>
      </c>
      <c r="R98" s="133" t="s">
        <v>427</v>
      </c>
      <c r="S98" s="134"/>
      <c r="T98" s="135"/>
      <c r="U98" s="86" t="s">
        <v>2</v>
      </c>
      <c r="V98" s="86" t="s">
        <v>30</v>
      </c>
      <c r="W98" s="86" t="s">
        <v>58</v>
      </c>
      <c r="X98" s="86" t="s">
        <v>58</v>
      </c>
      <c r="Y98" s="133" t="s">
        <v>428</v>
      </c>
      <c r="Z98" s="134"/>
      <c r="AA98" s="135"/>
      <c r="AB98" s="136" t="s">
        <v>429</v>
      </c>
      <c r="AC98" s="133"/>
      <c r="AD98" s="136" t="s">
        <v>4</v>
      </c>
      <c r="AF98" s="137" t="str">
        <f>B7</f>
        <v>Kontrakt Indre by (osv)</v>
      </c>
      <c r="AG98" s="133" t="s">
        <v>427</v>
      </c>
      <c r="AH98" s="134"/>
      <c r="AI98" s="135"/>
      <c r="AJ98" s="86" t="s">
        <v>2</v>
      </c>
      <c r="AK98" s="86" t="s">
        <v>30</v>
      </c>
      <c r="AL98" s="86" t="s">
        <v>58</v>
      </c>
      <c r="AM98" s="86" t="s">
        <v>58</v>
      </c>
      <c r="AN98" s="133" t="s">
        <v>428</v>
      </c>
      <c r="AO98" s="134"/>
      <c r="AP98" s="135"/>
      <c r="AQ98" s="136" t="s">
        <v>429</v>
      </c>
      <c r="AR98" s="133"/>
      <c r="AS98" s="136" t="s">
        <v>4</v>
      </c>
      <c r="AU98" s="137" t="str">
        <f>B7</f>
        <v>Kontrakt Indre by (osv)</v>
      </c>
      <c r="AV98" s="133" t="s">
        <v>427</v>
      </c>
      <c r="AW98" s="134"/>
      <c r="AX98" s="135"/>
      <c r="AY98" s="86" t="s">
        <v>2</v>
      </c>
      <c r="AZ98" s="86" t="s">
        <v>30</v>
      </c>
      <c r="BA98" s="86" t="s">
        <v>58</v>
      </c>
      <c r="BB98" s="86" t="s">
        <v>58</v>
      </c>
      <c r="BC98" s="133" t="s">
        <v>428</v>
      </c>
      <c r="BD98" s="134"/>
      <c r="BE98" s="135"/>
      <c r="BF98" s="136" t="s">
        <v>429</v>
      </c>
      <c r="BG98" s="133"/>
      <c r="BH98" s="136" t="s">
        <v>4</v>
      </c>
      <c r="BK98" s="137" t="str">
        <f>B7</f>
        <v>Kontrakt Indre by (osv)</v>
      </c>
      <c r="BL98" s="133" t="s">
        <v>427</v>
      </c>
      <c r="BM98" s="134"/>
      <c r="BN98" s="135"/>
      <c r="BO98" s="86" t="s">
        <v>2</v>
      </c>
      <c r="BP98" s="86" t="s">
        <v>30</v>
      </c>
      <c r="BQ98" s="86" t="s">
        <v>58</v>
      </c>
      <c r="BR98" s="86" t="s">
        <v>58</v>
      </c>
      <c r="BS98" s="133" t="s">
        <v>428</v>
      </c>
      <c r="BT98" s="134"/>
      <c r="BU98" s="135"/>
      <c r="BV98" s="136" t="s">
        <v>429</v>
      </c>
      <c r="BW98" s="133"/>
      <c r="BX98" s="136" t="s">
        <v>4</v>
      </c>
      <c r="BZ98" s="137" t="str">
        <f>B7</f>
        <v>Kontrakt Indre by (osv)</v>
      </c>
      <c r="CA98" s="133" t="s">
        <v>427</v>
      </c>
      <c r="CB98" s="134"/>
      <c r="CC98" s="135"/>
      <c r="CD98" s="86" t="s">
        <v>2</v>
      </c>
      <c r="CE98" s="86" t="s">
        <v>30</v>
      </c>
      <c r="CF98" s="86" t="s">
        <v>58</v>
      </c>
      <c r="CG98" s="86" t="s">
        <v>58</v>
      </c>
      <c r="CH98" s="133" t="s">
        <v>428</v>
      </c>
      <c r="CI98" s="134"/>
      <c r="CJ98" s="135"/>
      <c r="CK98" s="136" t="s">
        <v>429</v>
      </c>
      <c r="CL98" s="133"/>
      <c r="CM98" s="136" t="s">
        <v>4</v>
      </c>
    </row>
    <row r="99" spans="2:91" x14ac:dyDescent="0.25">
      <c r="B99" s="138"/>
      <c r="C99" s="67" t="s">
        <v>5</v>
      </c>
      <c r="D99" s="67" t="s">
        <v>112</v>
      </c>
      <c r="E99" s="67" t="s">
        <v>113</v>
      </c>
      <c r="F99" s="67" t="s">
        <v>8</v>
      </c>
      <c r="G99" s="67" t="s">
        <v>31</v>
      </c>
      <c r="H99" s="67" t="s">
        <v>15</v>
      </c>
      <c r="I99" s="68" t="s">
        <v>16</v>
      </c>
      <c r="J99" s="67" t="s">
        <v>9</v>
      </c>
      <c r="K99" s="67" t="s">
        <v>15</v>
      </c>
      <c r="L99" s="67" t="s">
        <v>57</v>
      </c>
      <c r="M99" s="67" t="s">
        <v>9</v>
      </c>
      <c r="N99" s="69" t="s">
        <v>8</v>
      </c>
      <c r="O99" s="136"/>
      <c r="Q99" s="138"/>
      <c r="R99" s="67" t="s">
        <v>5</v>
      </c>
      <c r="S99" s="67" t="s">
        <v>112</v>
      </c>
      <c r="T99" s="67" t="s">
        <v>113</v>
      </c>
      <c r="U99" s="67" t="s">
        <v>8</v>
      </c>
      <c r="V99" s="67" t="s">
        <v>31</v>
      </c>
      <c r="W99" s="67" t="s">
        <v>15</v>
      </c>
      <c r="X99" s="68" t="s">
        <v>16</v>
      </c>
      <c r="Y99" s="67" t="s">
        <v>9</v>
      </c>
      <c r="Z99" s="67" t="s">
        <v>15</v>
      </c>
      <c r="AA99" s="67" t="s">
        <v>57</v>
      </c>
      <c r="AB99" s="67" t="s">
        <v>9</v>
      </c>
      <c r="AC99" s="69" t="s">
        <v>8</v>
      </c>
      <c r="AD99" s="136"/>
      <c r="AF99" s="138"/>
      <c r="AG99" s="67" t="s">
        <v>5</v>
      </c>
      <c r="AH99" s="67" t="s">
        <v>112</v>
      </c>
      <c r="AI99" s="67" t="s">
        <v>113</v>
      </c>
      <c r="AJ99" s="67" t="s">
        <v>8</v>
      </c>
      <c r="AK99" s="67" t="s">
        <v>31</v>
      </c>
      <c r="AL99" s="67" t="s">
        <v>15</v>
      </c>
      <c r="AM99" s="68" t="s">
        <v>16</v>
      </c>
      <c r="AN99" s="67" t="s">
        <v>9</v>
      </c>
      <c r="AO99" s="67" t="s">
        <v>15</v>
      </c>
      <c r="AP99" s="67" t="s">
        <v>57</v>
      </c>
      <c r="AQ99" s="67" t="s">
        <v>9</v>
      </c>
      <c r="AR99" s="69" t="s">
        <v>8</v>
      </c>
      <c r="AS99" s="136"/>
      <c r="AU99" s="138"/>
      <c r="AV99" s="67" t="s">
        <v>5</v>
      </c>
      <c r="AW99" s="67" t="s">
        <v>112</v>
      </c>
      <c r="AX99" s="67" t="s">
        <v>113</v>
      </c>
      <c r="AY99" s="67" t="s">
        <v>8</v>
      </c>
      <c r="AZ99" s="67" t="s">
        <v>31</v>
      </c>
      <c r="BA99" s="67" t="s">
        <v>15</v>
      </c>
      <c r="BB99" s="68" t="s">
        <v>16</v>
      </c>
      <c r="BC99" s="67" t="s">
        <v>9</v>
      </c>
      <c r="BD99" s="67" t="s">
        <v>15</v>
      </c>
      <c r="BE99" s="67" t="s">
        <v>57</v>
      </c>
      <c r="BF99" s="67" t="s">
        <v>9</v>
      </c>
      <c r="BG99" s="69" t="s">
        <v>8</v>
      </c>
      <c r="BH99" s="136"/>
      <c r="BK99" s="138"/>
      <c r="BL99" s="67" t="s">
        <v>5</v>
      </c>
      <c r="BM99" s="67" t="s">
        <v>112</v>
      </c>
      <c r="BN99" s="67" t="s">
        <v>113</v>
      </c>
      <c r="BO99" s="67" t="s">
        <v>8</v>
      </c>
      <c r="BP99" s="67" t="s">
        <v>31</v>
      </c>
      <c r="BQ99" s="67" t="s">
        <v>15</v>
      </c>
      <c r="BR99" s="68" t="s">
        <v>16</v>
      </c>
      <c r="BS99" s="67" t="s">
        <v>9</v>
      </c>
      <c r="BT99" s="67" t="s">
        <v>15</v>
      </c>
      <c r="BU99" s="67" t="s">
        <v>57</v>
      </c>
      <c r="BV99" s="67" t="s">
        <v>9</v>
      </c>
      <c r="BW99" s="69" t="s">
        <v>8</v>
      </c>
      <c r="BX99" s="136"/>
      <c r="BZ99" s="138"/>
      <c r="CA99" s="67" t="s">
        <v>5</v>
      </c>
      <c r="CB99" s="67" t="s">
        <v>112</v>
      </c>
      <c r="CC99" s="67" t="s">
        <v>113</v>
      </c>
      <c r="CD99" s="67" t="s">
        <v>8</v>
      </c>
      <c r="CE99" s="67" t="s">
        <v>31</v>
      </c>
      <c r="CF99" s="67" t="s">
        <v>15</v>
      </c>
      <c r="CG99" s="68" t="s">
        <v>16</v>
      </c>
      <c r="CH99" s="67" t="s">
        <v>9</v>
      </c>
      <c r="CI99" s="67" t="s">
        <v>15</v>
      </c>
      <c r="CJ99" s="67" t="s">
        <v>57</v>
      </c>
      <c r="CK99" s="67" t="s">
        <v>9</v>
      </c>
      <c r="CL99" s="69" t="s">
        <v>8</v>
      </c>
      <c r="CM99" s="136"/>
    </row>
    <row r="100" spans="2:91" x14ac:dyDescent="0.25">
      <c r="B100" s="70" t="s">
        <v>114</v>
      </c>
      <c r="C100" s="77">
        <f t="shared" ref="C100:O100" si="37">C9*$C$30</f>
        <v>22012.5</v>
      </c>
      <c r="D100" s="77">
        <f t="shared" si="37"/>
        <v>22893</v>
      </c>
      <c r="E100" s="77">
        <f t="shared" si="37"/>
        <v>17610</v>
      </c>
      <c r="F100" s="77">
        <f t="shared" si="37"/>
        <v>10565.999999999998</v>
      </c>
      <c r="G100" s="77">
        <f t="shared" si="37"/>
        <v>1761</v>
      </c>
      <c r="H100" s="77">
        <f t="shared" si="37"/>
        <v>3522</v>
      </c>
      <c r="I100" s="77">
        <f t="shared" si="37"/>
        <v>880.5</v>
      </c>
      <c r="J100" s="77">
        <f t="shared" si="37"/>
        <v>2641.4999999999995</v>
      </c>
      <c r="K100" s="77">
        <f t="shared" si="37"/>
        <v>1761</v>
      </c>
      <c r="L100" s="77">
        <f t="shared" si="37"/>
        <v>1761</v>
      </c>
      <c r="M100" s="77">
        <f t="shared" si="37"/>
        <v>1761</v>
      </c>
      <c r="N100" s="77">
        <f t="shared" si="37"/>
        <v>880.5</v>
      </c>
      <c r="O100" s="126">
        <f t="shared" si="37"/>
        <v>88050</v>
      </c>
      <c r="Q100" s="70" t="s">
        <v>114</v>
      </c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5"/>
      <c r="AD100" s="76"/>
      <c r="AF100" s="70" t="s">
        <v>114</v>
      </c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5"/>
      <c r="AS100" s="76"/>
      <c r="AU100" s="70" t="s">
        <v>114</v>
      </c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5"/>
      <c r="BH100" s="76"/>
      <c r="BK100" s="70" t="s">
        <v>114</v>
      </c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5"/>
      <c r="BX100" s="76"/>
      <c r="BZ100" s="70" t="s">
        <v>114</v>
      </c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5"/>
      <c r="CM100" s="76"/>
    </row>
    <row r="101" spans="2:91" x14ac:dyDescent="0.25">
      <c r="B101" s="71" t="s">
        <v>115</v>
      </c>
      <c r="C101" s="77">
        <f t="shared" ref="C101:O101" si="38">C10*$C$30</f>
        <v>11212.5</v>
      </c>
      <c r="D101" s="77">
        <f t="shared" si="38"/>
        <v>11661</v>
      </c>
      <c r="E101" s="77">
        <f t="shared" si="38"/>
        <v>8970</v>
      </c>
      <c r="F101" s="77">
        <f t="shared" si="38"/>
        <v>5381.9999999999991</v>
      </c>
      <c r="G101" s="77">
        <f t="shared" si="38"/>
        <v>897</v>
      </c>
      <c r="H101" s="77">
        <f t="shared" si="38"/>
        <v>1794</v>
      </c>
      <c r="I101" s="77">
        <f t="shared" si="38"/>
        <v>448.5</v>
      </c>
      <c r="J101" s="77">
        <f t="shared" si="38"/>
        <v>1345.4999999999998</v>
      </c>
      <c r="K101" s="77">
        <f t="shared" si="38"/>
        <v>897</v>
      </c>
      <c r="L101" s="77">
        <f t="shared" si="38"/>
        <v>897</v>
      </c>
      <c r="M101" s="77">
        <f t="shared" si="38"/>
        <v>897</v>
      </c>
      <c r="N101" s="77">
        <f t="shared" si="38"/>
        <v>448.5</v>
      </c>
      <c r="O101" s="126">
        <f t="shared" si="38"/>
        <v>44850</v>
      </c>
      <c r="Q101" s="71" t="s">
        <v>115</v>
      </c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5"/>
      <c r="AD101" s="76"/>
      <c r="AF101" s="71" t="s">
        <v>115</v>
      </c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5"/>
      <c r="AS101" s="76"/>
      <c r="AU101" s="71" t="s">
        <v>115</v>
      </c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5"/>
      <c r="BH101" s="76"/>
      <c r="BK101" s="71" t="s">
        <v>115</v>
      </c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5"/>
      <c r="BX101" s="76"/>
      <c r="BZ101" s="71" t="s">
        <v>115</v>
      </c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5"/>
      <c r="CM101" s="76"/>
    </row>
    <row r="102" spans="2:91" x14ac:dyDescent="0.25">
      <c r="B102" s="71" t="s">
        <v>116</v>
      </c>
      <c r="C102" s="77">
        <f t="shared" ref="C102:O102" si="39">C11*$C$30</f>
        <v>0</v>
      </c>
      <c r="D102" s="77">
        <f t="shared" si="39"/>
        <v>0</v>
      </c>
      <c r="E102" s="77">
        <f t="shared" si="39"/>
        <v>0</v>
      </c>
      <c r="F102" s="77">
        <f t="shared" si="39"/>
        <v>0</v>
      </c>
      <c r="G102" s="77">
        <f t="shared" si="39"/>
        <v>0</v>
      </c>
      <c r="H102" s="77">
        <f t="shared" si="39"/>
        <v>0</v>
      </c>
      <c r="I102" s="77">
        <f t="shared" si="39"/>
        <v>0</v>
      </c>
      <c r="J102" s="77">
        <f t="shared" si="39"/>
        <v>0</v>
      </c>
      <c r="K102" s="77">
        <f t="shared" si="39"/>
        <v>0</v>
      </c>
      <c r="L102" s="77">
        <f t="shared" si="39"/>
        <v>0</v>
      </c>
      <c r="M102" s="77">
        <f t="shared" si="39"/>
        <v>0</v>
      </c>
      <c r="N102" s="77">
        <f t="shared" si="39"/>
        <v>0</v>
      </c>
      <c r="O102" s="126">
        <f t="shared" si="39"/>
        <v>0</v>
      </c>
      <c r="Q102" s="71" t="s">
        <v>116</v>
      </c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8"/>
      <c r="AD102" s="76"/>
      <c r="AF102" s="71" t="s">
        <v>116</v>
      </c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8"/>
      <c r="AS102" s="76"/>
      <c r="AU102" s="71" t="s">
        <v>116</v>
      </c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8"/>
      <c r="BH102" s="76"/>
      <c r="BK102" s="71" t="s">
        <v>116</v>
      </c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8"/>
      <c r="BX102" s="76"/>
      <c r="BZ102" s="71" t="s">
        <v>116</v>
      </c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8"/>
      <c r="CM102" s="76"/>
    </row>
    <row r="103" spans="2:91" x14ac:dyDescent="0.25">
      <c r="B103" s="71" t="s">
        <v>117</v>
      </c>
      <c r="C103" s="77">
        <f t="shared" ref="C103:O103" si="40">C12*$C$30</f>
        <v>0</v>
      </c>
      <c r="D103" s="77">
        <f t="shared" si="40"/>
        <v>0</v>
      </c>
      <c r="E103" s="77">
        <f t="shared" si="40"/>
        <v>0</v>
      </c>
      <c r="F103" s="77">
        <f t="shared" si="40"/>
        <v>0</v>
      </c>
      <c r="G103" s="77">
        <f t="shared" si="40"/>
        <v>0</v>
      </c>
      <c r="H103" s="77">
        <f t="shared" si="40"/>
        <v>0</v>
      </c>
      <c r="I103" s="77">
        <f t="shared" si="40"/>
        <v>0</v>
      </c>
      <c r="J103" s="77">
        <f t="shared" si="40"/>
        <v>0</v>
      </c>
      <c r="K103" s="77">
        <f t="shared" si="40"/>
        <v>0</v>
      </c>
      <c r="L103" s="77">
        <f t="shared" si="40"/>
        <v>0</v>
      </c>
      <c r="M103" s="77">
        <f t="shared" si="40"/>
        <v>0</v>
      </c>
      <c r="N103" s="77">
        <f t="shared" si="40"/>
        <v>0</v>
      </c>
      <c r="O103" s="126">
        <f t="shared" si="40"/>
        <v>0</v>
      </c>
      <c r="Q103" s="71" t="s">
        <v>117</v>
      </c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80"/>
      <c r="AD103" s="76"/>
      <c r="AF103" s="71" t="s">
        <v>117</v>
      </c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80"/>
      <c r="AS103" s="76"/>
      <c r="AU103" s="71" t="s">
        <v>117</v>
      </c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  <c r="BG103" s="80"/>
      <c r="BH103" s="76"/>
      <c r="BK103" s="71" t="s">
        <v>117</v>
      </c>
      <c r="BL103" s="79"/>
      <c r="BM103" s="79"/>
      <c r="BN103" s="79"/>
      <c r="BO103" s="79"/>
      <c r="BP103" s="79"/>
      <c r="BQ103" s="79"/>
      <c r="BR103" s="79"/>
      <c r="BS103" s="79"/>
      <c r="BT103" s="79"/>
      <c r="BU103" s="79"/>
      <c r="BV103" s="79"/>
      <c r="BW103" s="80"/>
      <c r="BX103" s="76"/>
      <c r="BZ103" s="71" t="s">
        <v>117</v>
      </c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80"/>
      <c r="CM103" s="76"/>
    </row>
    <row r="104" spans="2:91" x14ac:dyDescent="0.25">
      <c r="B104" s="71" t="s">
        <v>118</v>
      </c>
      <c r="C104" s="77">
        <f t="shared" ref="C104:O104" si="41">C13*$C$30</f>
        <v>0</v>
      </c>
      <c r="D104" s="77">
        <f t="shared" si="41"/>
        <v>0</v>
      </c>
      <c r="E104" s="77">
        <f t="shared" si="41"/>
        <v>0</v>
      </c>
      <c r="F104" s="77">
        <f t="shared" si="41"/>
        <v>0</v>
      </c>
      <c r="G104" s="77">
        <f t="shared" si="41"/>
        <v>0</v>
      </c>
      <c r="H104" s="77">
        <f t="shared" si="41"/>
        <v>0</v>
      </c>
      <c r="I104" s="77">
        <f t="shared" si="41"/>
        <v>0</v>
      </c>
      <c r="J104" s="77">
        <f t="shared" si="41"/>
        <v>0</v>
      </c>
      <c r="K104" s="77">
        <f t="shared" si="41"/>
        <v>0</v>
      </c>
      <c r="L104" s="77">
        <f t="shared" si="41"/>
        <v>0</v>
      </c>
      <c r="M104" s="77">
        <f t="shared" si="41"/>
        <v>0</v>
      </c>
      <c r="N104" s="77">
        <f t="shared" si="41"/>
        <v>0</v>
      </c>
      <c r="O104" s="126">
        <f t="shared" si="41"/>
        <v>0</v>
      </c>
      <c r="Q104" s="71" t="s">
        <v>118</v>
      </c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80"/>
      <c r="AD104" s="76"/>
      <c r="AF104" s="71" t="s">
        <v>118</v>
      </c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80"/>
      <c r="AS104" s="76"/>
      <c r="AU104" s="71" t="s">
        <v>118</v>
      </c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80"/>
      <c r="BH104" s="76"/>
      <c r="BK104" s="71" t="s">
        <v>118</v>
      </c>
      <c r="BL104" s="79"/>
      <c r="BM104" s="79"/>
      <c r="BN104" s="79"/>
      <c r="BO104" s="79"/>
      <c r="BP104" s="79"/>
      <c r="BQ104" s="79"/>
      <c r="BR104" s="79"/>
      <c r="BS104" s="79"/>
      <c r="BT104" s="79"/>
      <c r="BU104" s="79"/>
      <c r="BV104" s="79"/>
      <c r="BW104" s="80"/>
      <c r="BX104" s="76"/>
      <c r="BZ104" s="71" t="s">
        <v>118</v>
      </c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80"/>
      <c r="CM104" s="76"/>
    </row>
    <row r="105" spans="2:91" x14ac:dyDescent="0.25">
      <c r="B105" s="71" t="s">
        <v>119</v>
      </c>
      <c r="C105" s="77">
        <f t="shared" ref="C105:O105" si="42">C14*$C$30</f>
        <v>0</v>
      </c>
      <c r="D105" s="77">
        <f t="shared" si="42"/>
        <v>0</v>
      </c>
      <c r="E105" s="77">
        <f t="shared" si="42"/>
        <v>0</v>
      </c>
      <c r="F105" s="77">
        <f t="shared" si="42"/>
        <v>0</v>
      </c>
      <c r="G105" s="77">
        <f t="shared" si="42"/>
        <v>0</v>
      </c>
      <c r="H105" s="77">
        <f t="shared" si="42"/>
        <v>0</v>
      </c>
      <c r="I105" s="77">
        <f t="shared" si="42"/>
        <v>0</v>
      </c>
      <c r="J105" s="77">
        <f t="shared" si="42"/>
        <v>0</v>
      </c>
      <c r="K105" s="77">
        <f t="shared" si="42"/>
        <v>0</v>
      </c>
      <c r="L105" s="77">
        <f t="shared" si="42"/>
        <v>0</v>
      </c>
      <c r="M105" s="77">
        <f t="shared" si="42"/>
        <v>0</v>
      </c>
      <c r="N105" s="77">
        <f t="shared" si="42"/>
        <v>0</v>
      </c>
      <c r="O105" s="126">
        <f t="shared" si="42"/>
        <v>0</v>
      </c>
      <c r="Q105" s="71" t="s">
        <v>119</v>
      </c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80"/>
      <c r="AD105" s="76"/>
      <c r="AF105" s="71" t="s">
        <v>119</v>
      </c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80"/>
      <c r="AS105" s="76"/>
      <c r="AU105" s="71" t="s">
        <v>119</v>
      </c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80"/>
      <c r="BH105" s="76"/>
      <c r="BK105" s="71" t="s">
        <v>119</v>
      </c>
      <c r="BL105" s="79"/>
      <c r="BM105" s="79"/>
      <c r="BN105" s="79"/>
      <c r="BO105" s="79"/>
      <c r="BP105" s="79"/>
      <c r="BQ105" s="79"/>
      <c r="BR105" s="79"/>
      <c r="BS105" s="79"/>
      <c r="BT105" s="79"/>
      <c r="BU105" s="79"/>
      <c r="BV105" s="79"/>
      <c r="BW105" s="80"/>
      <c r="BX105" s="76"/>
      <c r="BZ105" s="71" t="s">
        <v>119</v>
      </c>
      <c r="CA105" s="79"/>
      <c r="CB105" s="79"/>
      <c r="CC105" s="79"/>
      <c r="CD105" s="79"/>
      <c r="CE105" s="79"/>
      <c r="CF105" s="79"/>
      <c r="CG105" s="79"/>
      <c r="CH105" s="79"/>
      <c r="CI105" s="79"/>
      <c r="CJ105" s="79"/>
      <c r="CK105" s="79"/>
      <c r="CL105" s="80"/>
      <c r="CM105" s="76"/>
    </row>
    <row r="106" spans="2:91" x14ac:dyDescent="0.25">
      <c r="B106" s="71" t="s">
        <v>120</v>
      </c>
      <c r="C106" s="77">
        <f t="shared" ref="C106:O106" si="43">C15*$C$30</f>
        <v>0</v>
      </c>
      <c r="D106" s="77">
        <f t="shared" si="43"/>
        <v>0</v>
      </c>
      <c r="E106" s="77">
        <f t="shared" si="43"/>
        <v>0</v>
      </c>
      <c r="F106" s="77">
        <f t="shared" si="43"/>
        <v>0</v>
      </c>
      <c r="G106" s="77">
        <f t="shared" si="43"/>
        <v>0</v>
      </c>
      <c r="H106" s="77">
        <f t="shared" si="43"/>
        <v>0</v>
      </c>
      <c r="I106" s="77">
        <f t="shared" si="43"/>
        <v>0</v>
      </c>
      <c r="J106" s="77">
        <f t="shared" si="43"/>
        <v>0</v>
      </c>
      <c r="K106" s="77">
        <f t="shared" si="43"/>
        <v>0</v>
      </c>
      <c r="L106" s="77">
        <f t="shared" si="43"/>
        <v>0</v>
      </c>
      <c r="M106" s="77">
        <f t="shared" si="43"/>
        <v>0</v>
      </c>
      <c r="N106" s="77">
        <f t="shared" si="43"/>
        <v>0</v>
      </c>
      <c r="O106" s="126">
        <f t="shared" si="43"/>
        <v>0</v>
      </c>
      <c r="Q106" s="71" t="s">
        <v>120</v>
      </c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80"/>
      <c r="AD106" s="76"/>
      <c r="AF106" s="71" t="s">
        <v>120</v>
      </c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80"/>
      <c r="AS106" s="76"/>
      <c r="AU106" s="71" t="s">
        <v>120</v>
      </c>
      <c r="AV106" s="79"/>
      <c r="AW106" s="79"/>
      <c r="AX106" s="79"/>
      <c r="AY106" s="79"/>
      <c r="AZ106" s="79"/>
      <c r="BA106" s="79"/>
      <c r="BB106" s="79"/>
      <c r="BC106" s="79"/>
      <c r="BD106" s="79"/>
      <c r="BE106" s="79"/>
      <c r="BF106" s="79"/>
      <c r="BG106" s="80"/>
      <c r="BH106" s="76"/>
      <c r="BK106" s="71" t="s">
        <v>120</v>
      </c>
      <c r="BL106" s="79"/>
      <c r="BM106" s="79"/>
      <c r="BN106" s="79"/>
      <c r="BO106" s="79"/>
      <c r="BP106" s="79"/>
      <c r="BQ106" s="79"/>
      <c r="BR106" s="79"/>
      <c r="BS106" s="79"/>
      <c r="BT106" s="79"/>
      <c r="BU106" s="79"/>
      <c r="BV106" s="79"/>
      <c r="BW106" s="80"/>
      <c r="BX106" s="76"/>
      <c r="BZ106" s="71" t="s">
        <v>120</v>
      </c>
      <c r="CA106" s="79"/>
      <c r="CB106" s="79"/>
      <c r="CC106" s="79"/>
      <c r="CD106" s="79"/>
      <c r="CE106" s="79"/>
      <c r="CF106" s="79"/>
      <c r="CG106" s="79"/>
      <c r="CH106" s="79"/>
      <c r="CI106" s="79"/>
      <c r="CJ106" s="79"/>
      <c r="CK106" s="79"/>
      <c r="CL106" s="80"/>
      <c r="CM106" s="76"/>
    </row>
    <row r="107" spans="2:91" x14ac:dyDescent="0.25">
      <c r="B107" s="71" t="s">
        <v>121</v>
      </c>
      <c r="C107" s="77">
        <f t="shared" ref="C107:O107" si="44">C16*$C$30</f>
        <v>0</v>
      </c>
      <c r="D107" s="77">
        <f t="shared" si="44"/>
        <v>0</v>
      </c>
      <c r="E107" s="77">
        <f t="shared" si="44"/>
        <v>0</v>
      </c>
      <c r="F107" s="77">
        <f t="shared" si="44"/>
        <v>0</v>
      </c>
      <c r="G107" s="77">
        <f t="shared" si="44"/>
        <v>0</v>
      </c>
      <c r="H107" s="77">
        <f t="shared" si="44"/>
        <v>0</v>
      </c>
      <c r="I107" s="77">
        <f t="shared" si="44"/>
        <v>0</v>
      </c>
      <c r="J107" s="77">
        <f t="shared" si="44"/>
        <v>0</v>
      </c>
      <c r="K107" s="77">
        <f t="shared" si="44"/>
        <v>0</v>
      </c>
      <c r="L107" s="77">
        <f t="shared" si="44"/>
        <v>0</v>
      </c>
      <c r="M107" s="77">
        <f t="shared" si="44"/>
        <v>0</v>
      </c>
      <c r="N107" s="77">
        <f t="shared" si="44"/>
        <v>0</v>
      </c>
      <c r="O107" s="126">
        <f t="shared" si="44"/>
        <v>0</v>
      </c>
      <c r="Q107" s="71" t="s">
        <v>121</v>
      </c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80"/>
      <c r="AD107" s="76"/>
      <c r="AF107" s="71" t="s">
        <v>121</v>
      </c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80"/>
      <c r="AS107" s="76"/>
      <c r="AU107" s="71" t="s">
        <v>121</v>
      </c>
      <c r="AV107" s="79"/>
      <c r="AW107" s="79"/>
      <c r="AX107" s="79"/>
      <c r="AY107" s="79"/>
      <c r="AZ107" s="79"/>
      <c r="BA107" s="79"/>
      <c r="BB107" s="79"/>
      <c r="BC107" s="79"/>
      <c r="BD107" s="79"/>
      <c r="BE107" s="79"/>
      <c r="BF107" s="79"/>
      <c r="BG107" s="80"/>
      <c r="BH107" s="76"/>
      <c r="BK107" s="71" t="s">
        <v>121</v>
      </c>
      <c r="BL107" s="79"/>
      <c r="BM107" s="79"/>
      <c r="BN107" s="79"/>
      <c r="BO107" s="79"/>
      <c r="BP107" s="79"/>
      <c r="BQ107" s="79"/>
      <c r="BR107" s="79"/>
      <c r="BS107" s="79"/>
      <c r="BT107" s="79"/>
      <c r="BU107" s="79"/>
      <c r="BV107" s="79"/>
      <c r="BW107" s="80"/>
      <c r="BX107" s="76"/>
      <c r="BZ107" s="71" t="s">
        <v>121</v>
      </c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80"/>
      <c r="CM107" s="76"/>
    </row>
    <row r="108" spans="2:91" x14ac:dyDescent="0.25">
      <c r="B108" s="71" t="s">
        <v>122</v>
      </c>
      <c r="C108" s="77">
        <f t="shared" ref="C108:O108" si="45">C17*$C$30</f>
        <v>4275</v>
      </c>
      <c r="D108" s="77">
        <f t="shared" si="45"/>
        <v>4446.0000000000009</v>
      </c>
      <c r="E108" s="77">
        <f t="shared" si="45"/>
        <v>3420</v>
      </c>
      <c r="F108" s="77">
        <f t="shared" si="45"/>
        <v>2052</v>
      </c>
      <c r="G108" s="77">
        <f t="shared" si="45"/>
        <v>342.00000000000006</v>
      </c>
      <c r="H108" s="77">
        <f t="shared" si="45"/>
        <v>684.00000000000011</v>
      </c>
      <c r="I108" s="77">
        <f t="shared" si="45"/>
        <v>171.00000000000003</v>
      </c>
      <c r="J108" s="77">
        <f t="shared" si="45"/>
        <v>513</v>
      </c>
      <c r="K108" s="77">
        <f t="shared" si="45"/>
        <v>342.00000000000006</v>
      </c>
      <c r="L108" s="77">
        <f t="shared" si="45"/>
        <v>342.00000000000006</v>
      </c>
      <c r="M108" s="77">
        <f t="shared" si="45"/>
        <v>342.00000000000006</v>
      </c>
      <c r="N108" s="77">
        <f t="shared" si="45"/>
        <v>171.00000000000003</v>
      </c>
      <c r="O108" s="126">
        <f t="shared" si="45"/>
        <v>17100</v>
      </c>
      <c r="Q108" s="71" t="s">
        <v>122</v>
      </c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80"/>
      <c r="AD108" s="76"/>
      <c r="AF108" s="71" t="s">
        <v>122</v>
      </c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80"/>
      <c r="AS108" s="76"/>
      <c r="AU108" s="71" t="s">
        <v>122</v>
      </c>
      <c r="AV108" s="79"/>
      <c r="AW108" s="79"/>
      <c r="AX108" s="79"/>
      <c r="AY108" s="79"/>
      <c r="AZ108" s="79"/>
      <c r="BA108" s="79"/>
      <c r="BB108" s="79"/>
      <c r="BC108" s="79"/>
      <c r="BD108" s="79"/>
      <c r="BE108" s="79"/>
      <c r="BF108" s="79"/>
      <c r="BG108" s="80"/>
      <c r="BH108" s="76"/>
      <c r="BK108" s="71" t="s">
        <v>122</v>
      </c>
      <c r="BL108" s="79"/>
      <c r="BM108" s="79"/>
      <c r="BN108" s="79"/>
      <c r="BO108" s="79"/>
      <c r="BP108" s="79"/>
      <c r="BQ108" s="79"/>
      <c r="BR108" s="79"/>
      <c r="BS108" s="79"/>
      <c r="BT108" s="79"/>
      <c r="BU108" s="79"/>
      <c r="BV108" s="79"/>
      <c r="BW108" s="80"/>
      <c r="BX108" s="76"/>
      <c r="BZ108" s="71" t="s">
        <v>122</v>
      </c>
      <c r="CA108" s="79"/>
      <c r="CB108" s="79"/>
      <c r="CC108" s="79"/>
      <c r="CD108" s="79"/>
      <c r="CE108" s="79"/>
      <c r="CF108" s="79"/>
      <c r="CG108" s="79"/>
      <c r="CH108" s="79"/>
      <c r="CI108" s="79"/>
      <c r="CJ108" s="79"/>
      <c r="CK108" s="79"/>
      <c r="CL108" s="80"/>
      <c r="CM108" s="76"/>
    </row>
    <row r="109" spans="2:91" x14ac:dyDescent="0.25">
      <c r="B109" s="71" t="s">
        <v>123</v>
      </c>
      <c r="C109" s="77">
        <f t="shared" ref="C109:O109" si="46">C18*$C$30</f>
        <v>0</v>
      </c>
      <c r="D109" s="77">
        <f t="shared" si="46"/>
        <v>0</v>
      </c>
      <c r="E109" s="77">
        <f t="shared" si="46"/>
        <v>0</v>
      </c>
      <c r="F109" s="77">
        <f t="shared" si="46"/>
        <v>0</v>
      </c>
      <c r="G109" s="77">
        <f t="shared" si="46"/>
        <v>0</v>
      </c>
      <c r="H109" s="77">
        <f t="shared" si="46"/>
        <v>0</v>
      </c>
      <c r="I109" s="77">
        <f t="shared" si="46"/>
        <v>0</v>
      </c>
      <c r="J109" s="77">
        <f t="shared" si="46"/>
        <v>0</v>
      </c>
      <c r="K109" s="77">
        <f t="shared" si="46"/>
        <v>0</v>
      </c>
      <c r="L109" s="77">
        <f t="shared" si="46"/>
        <v>0</v>
      </c>
      <c r="M109" s="77">
        <f t="shared" si="46"/>
        <v>0</v>
      </c>
      <c r="N109" s="77">
        <f t="shared" si="46"/>
        <v>0</v>
      </c>
      <c r="O109" s="126">
        <f t="shared" si="46"/>
        <v>0</v>
      </c>
      <c r="Q109" s="71" t="s">
        <v>123</v>
      </c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80"/>
      <c r="AD109" s="76"/>
      <c r="AF109" s="71" t="s">
        <v>123</v>
      </c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80"/>
      <c r="AS109" s="76"/>
      <c r="AU109" s="71" t="s">
        <v>123</v>
      </c>
      <c r="AV109" s="79"/>
      <c r="AW109" s="79"/>
      <c r="AX109" s="79"/>
      <c r="AY109" s="79"/>
      <c r="AZ109" s="79"/>
      <c r="BA109" s="79"/>
      <c r="BB109" s="79"/>
      <c r="BC109" s="79"/>
      <c r="BD109" s="79"/>
      <c r="BE109" s="79"/>
      <c r="BF109" s="79"/>
      <c r="BG109" s="80"/>
      <c r="BH109" s="76"/>
      <c r="BK109" s="71" t="s">
        <v>123</v>
      </c>
      <c r="BL109" s="79"/>
      <c r="BM109" s="79"/>
      <c r="BN109" s="79"/>
      <c r="BO109" s="79"/>
      <c r="BP109" s="79"/>
      <c r="BQ109" s="79"/>
      <c r="BR109" s="79"/>
      <c r="BS109" s="79"/>
      <c r="BT109" s="79"/>
      <c r="BU109" s="79"/>
      <c r="BV109" s="79"/>
      <c r="BW109" s="80"/>
      <c r="BX109" s="76"/>
      <c r="BZ109" s="71" t="s">
        <v>123</v>
      </c>
      <c r="CA109" s="79"/>
      <c r="CB109" s="79"/>
      <c r="CC109" s="79"/>
      <c r="CD109" s="79"/>
      <c r="CE109" s="79"/>
      <c r="CF109" s="79"/>
      <c r="CG109" s="79"/>
      <c r="CH109" s="79"/>
      <c r="CI109" s="79"/>
      <c r="CJ109" s="79"/>
      <c r="CK109" s="79"/>
      <c r="CL109" s="80"/>
      <c r="CM109" s="76"/>
    </row>
    <row r="110" spans="2:91" x14ac:dyDescent="0.25">
      <c r="B110" s="72" t="s">
        <v>124</v>
      </c>
      <c r="C110" s="77">
        <f t="shared" ref="C110:O110" si="47">C19*$C$30</f>
        <v>0</v>
      </c>
      <c r="D110" s="77">
        <f t="shared" si="47"/>
        <v>0</v>
      </c>
      <c r="E110" s="77">
        <f t="shared" si="47"/>
        <v>0</v>
      </c>
      <c r="F110" s="77">
        <f t="shared" si="47"/>
        <v>0</v>
      </c>
      <c r="G110" s="77">
        <f t="shared" si="47"/>
        <v>0</v>
      </c>
      <c r="H110" s="77">
        <f t="shared" si="47"/>
        <v>0</v>
      </c>
      <c r="I110" s="77">
        <f t="shared" si="47"/>
        <v>0</v>
      </c>
      <c r="J110" s="77">
        <f t="shared" si="47"/>
        <v>0</v>
      </c>
      <c r="K110" s="77">
        <f t="shared" si="47"/>
        <v>0</v>
      </c>
      <c r="L110" s="77">
        <f t="shared" si="47"/>
        <v>0</v>
      </c>
      <c r="M110" s="77">
        <f t="shared" si="47"/>
        <v>0</v>
      </c>
      <c r="N110" s="77">
        <f t="shared" si="47"/>
        <v>0</v>
      </c>
      <c r="O110" s="126">
        <f t="shared" si="47"/>
        <v>0</v>
      </c>
      <c r="Q110" s="72" t="s">
        <v>124</v>
      </c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2"/>
      <c r="AD110" s="76"/>
      <c r="AF110" s="72" t="s">
        <v>124</v>
      </c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2"/>
      <c r="AS110" s="76"/>
      <c r="AU110" s="72" t="s">
        <v>124</v>
      </c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2"/>
      <c r="BH110" s="76"/>
      <c r="BK110" s="72" t="s">
        <v>124</v>
      </c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  <c r="BW110" s="82"/>
      <c r="BX110" s="76"/>
      <c r="BZ110" s="72" t="s">
        <v>124</v>
      </c>
      <c r="CA110" s="81"/>
      <c r="CB110" s="81"/>
      <c r="CC110" s="81"/>
      <c r="CD110" s="81"/>
      <c r="CE110" s="81"/>
      <c r="CF110" s="81"/>
      <c r="CG110" s="81"/>
      <c r="CH110" s="81"/>
      <c r="CI110" s="81"/>
      <c r="CJ110" s="81"/>
      <c r="CK110" s="81"/>
      <c r="CL110" s="82"/>
      <c r="CM110" s="76"/>
    </row>
    <row r="111" spans="2:91" x14ac:dyDescent="0.25">
      <c r="B111" s="73" t="s">
        <v>125</v>
      </c>
      <c r="C111" s="126">
        <f t="shared" ref="C111:O111" si="48">C20*$C$30</f>
        <v>37500</v>
      </c>
      <c r="D111" s="126">
        <f t="shared" si="48"/>
        <v>39000</v>
      </c>
      <c r="E111" s="126">
        <f t="shared" si="48"/>
        <v>30000</v>
      </c>
      <c r="F111" s="126">
        <f t="shared" si="48"/>
        <v>17999.999999999996</v>
      </c>
      <c r="G111" s="126">
        <f t="shared" si="48"/>
        <v>3000</v>
      </c>
      <c r="H111" s="126">
        <f t="shared" si="48"/>
        <v>6000</v>
      </c>
      <c r="I111" s="126">
        <f t="shared" si="48"/>
        <v>1500</v>
      </c>
      <c r="J111" s="126">
        <f t="shared" si="48"/>
        <v>4499.9999999999991</v>
      </c>
      <c r="K111" s="126">
        <f t="shared" si="48"/>
        <v>3000</v>
      </c>
      <c r="L111" s="126">
        <f t="shared" si="48"/>
        <v>3000</v>
      </c>
      <c r="M111" s="126">
        <f t="shared" si="48"/>
        <v>3000</v>
      </c>
      <c r="N111" s="126">
        <f t="shared" si="48"/>
        <v>1500</v>
      </c>
      <c r="O111" s="126">
        <f t="shared" si="48"/>
        <v>150000</v>
      </c>
      <c r="Q111" s="73" t="s">
        <v>125</v>
      </c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4"/>
      <c r="AD111" s="85"/>
      <c r="AF111" s="73" t="s">
        <v>125</v>
      </c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4"/>
      <c r="AS111" s="85"/>
      <c r="AU111" s="73" t="s">
        <v>125</v>
      </c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4"/>
      <c r="BH111" s="85"/>
      <c r="BK111" s="73" t="s">
        <v>125</v>
      </c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4"/>
      <c r="BX111" s="85"/>
      <c r="BZ111" s="73" t="s">
        <v>125</v>
      </c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4"/>
      <c r="CM111" s="85"/>
    </row>
    <row r="114" spans="2:91" ht="18.75" x14ac:dyDescent="0.3">
      <c r="B114" s="8" t="s">
        <v>107</v>
      </c>
    </row>
    <row r="116" spans="2:91" x14ac:dyDescent="0.25">
      <c r="B116" s="7" t="s">
        <v>106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 t="s">
        <v>12</v>
      </c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 t="s">
        <v>11</v>
      </c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 t="s">
        <v>425</v>
      </c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 t="s">
        <v>426</v>
      </c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 t="s">
        <v>4</v>
      </c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</row>
    <row r="118" spans="2:91" ht="15" customHeight="1" x14ac:dyDescent="0.25">
      <c r="B118" s="137" t="str">
        <f>B7</f>
        <v>Kontrakt Indre by (osv)</v>
      </c>
      <c r="C118" s="133" t="s">
        <v>427</v>
      </c>
      <c r="D118" s="134"/>
      <c r="E118" s="135"/>
      <c r="F118" s="86" t="s">
        <v>2</v>
      </c>
      <c r="G118" s="86" t="s">
        <v>30</v>
      </c>
      <c r="H118" s="86" t="s">
        <v>58</v>
      </c>
      <c r="I118" s="86" t="s">
        <v>58</v>
      </c>
      <c r="J118" s="133" t="s">
        <v>428</v>
      </c>
      <c r="K118" s="134"/>
      <c r="L118" s="135"/>
      <c r="M118" s="136" t="s">
        <v>429</v>
      </c>
      <c r="N118" s="133"/>
      <c r="O118" s="136" t="s">
        <v>4</v>
      </c>
      <c r="Q118" s="137" t="str">
        <f>B7</f>
        <v>Kontrakt Indre by (osv)</v>
      </c>
      <c r="R118" s="133" t="s">
        <v>427</v>
      </c>
      <c r="S118" s="134"/>
      <c r="T118" s="135"/>
      <c r="U118" s="86" t="s">
        <v>2</v>
      </c>
      <c r="V118" s="86" t="s">
        <v>30</v>
      </c>
      <c r="W118" s="86" t="s">
        <v>58</v>
      </c>
      <c r="X118" s="86" t="s">
        <v>58</v>
      </c>
      <c r="Y118" s="133" t="s">
        <v>428</v>
      </c>
      <c r="Z118" s="134"/>
      <c r="AA118" s="135"/>
      <c r="AB118" s="136" t="s">
        <v>429</v>
      </c>
      <c r="AC118" s="133"/>
      <c r="AD118" s="136" t="s">
        <v>4</v>
      </c>
      <c r="AF118" s="137" t="str">
        <f>B7</f>
        <v>Kontrakt Indre by (osv)</v>
      </c>
      <c r="AG118" s="133" t="s">
        <v>427</v>
      </c>
      <c r="AH118" s="134"/>
      <c r="AI118" s="135"/>
      <c r="AJ118" s="86" t="s">
        <v>2</v>
      </c>
      <c r="AK118" s="86" t="s">
        <v>30</v>
      </c>
      <c r="AL118" s="86" t="s">
        <v>58</v>
      </c>
      <c r="AM118" s="86" t="s">
        <v>58</v>
      </c>
      <c r="AN118" s="133" t="s">
        <v>428</v>
      </c>
      <c r="AO118" s="134"/>
      <c r="AP118" s="135"/>
      <c r="AQ118" s="136" t="s">
        <v>429</v>
      </c>
      <c r="AR118" s="133"/>
      <c r="AS118" s="136" t="s">
        <v>4</v>
      </c>
      <c r="AU118" s="137" t="str">
        <f>B7</f>
        <v>Kontrakt Indre by (osv)</v>
      </c>
      <c r="AV118" s="133" t="s">
        <v>427</v>
      </c>
      <c r="AW118" s="134"/>
      <c r="AX118" s="135"/>
      <c r="AY118" s="86" t="s">
        <v>2</v>
      </c>
      <c r="AZ118" s="86" t="s">
        <v>30</v>
      </c>
      <c r="BA118" s="86" t="s">
        <v>58</v>
      </c>
      <c r="BB118" s="86" t="s">
        <v>58</v>
      </c>
      <c r="BC118" s="133" t="s">
        <v>428</v>
      </c>
      <c r="BD118" s="134"/>
      <c r="BE118" s="135"/>
      <c r="BF118" s="136" t="s">
        <v>429</v>
      </c>
      <c r="BG118" s="133"/>
      <c r="BH118" s="136" t="s">
        <v>4</v>
      </c>
      <c r="BK118" s="137" t="str">
        <f>B7</f>
        <v>Kontrakt Indre by (osv)</v>
      </c>
      <c r="BL118" s="133" t="s">
        <v>427</v>
      </c>
      <c r="BM118" s="134"/>
      <c r="BN118" s="135"/>
      <c r="BO118" s="86" t="s">
        <v>2</v>
      </c>
      <c r="BP118" s="86" t="s">
        <v>30</v>
      </c>
      <c r="BQ118" s="86" t="s">
        <v>58</v>
      </c>
      <c r="BR118" s="86" t="s">
        <v>58</v>
      </c>
      <c r="BS118" s="133" t="s">
        <v>428</v>
      </c>
      <c r="BT118" s="134"/>
      <c r="BU118" s="135"/>
      <c r="BV118" s="136" t="s">
        <v>429</v>
      </c>
      <c r="BW118" s="133"/>
      <c r="BX118" s="136" t="s">
        <v>4</v>
      </c>
      <c r="BZ118" s="137" t="str">
        <f>B7</f>
        <v>Kontrakt Indre by (osv)</v>
      </c>
      <c r="CA118" s="133" t="s">
        <v>427</v>
      </c>
      <c r="CB118" s="134"/>
      <c r="CC118" s="135"/>
      <c r="CD118" s="86" t="s">
        <v>2</v>
      </c>
      <c r="CE118" s="86" t="s">
        <v>30</v>
      </c>
      <c r="CF118" s="86" t="s">
        <v>58</v>
      </c>
      <c r="CG118" s="86" t="s">
        <v>58</v>
      </c>
      <c r="CH118" s="133" t="s">
        <v>428</v>
      </c>
      <c r="CI118" s="134"/>
      <c r="CJ118" s="135"/>
      <c r="CK118" s="136" t="s">
        <v>429</v>
      </c>
      <c r="CL118" s="133"/>
      <c r="CM118" s="136" t="s">
        <v>4</v>
      </c>
    </row>
    <row r="119" spans="2:91" x14ac:dyDescent="0.25">
      <c r="B119" s="138"/>
      <c r="C119" s="67" t="s">
        <v>5</v>
      </c>
      <c r="D119" s="67" t="s">
        <v>112</v>
      </c>
      <c r="E119" s="67" t="s">
        <v>113</v>
      </c>
      <c r="F119" s="67" t="s">
        <v>8</v>
      </c>
      <c r="G119" s="67" t="s">
        <v>31</v>
      </c>
      <c r="H119" s="67" t="s">
        <v>15</v>
      </c>
      <c r="I119" s="68" t="s">
        <v>16</v>
      </c>
      <c r="J119" s="67" t="s">
        <v>9</v>
      </c>
      <c r="K119" s="67" t="s">
        <v>15</v>
      </c>
      <c r="L119" s="67" t="s">
        <v>57</v>
      </c>
      <c r="M119" s="67" t="s">
        <v>9</v>
      </c>
      <c r="N119" s="69" t="s">
        <v>8</v>
      </c>
      <c r="O119" s="136"/>
      <c r="Q119" s="138"/>
      <c r="R119" s="67" t="s">
        <v>5</v>
      </c>
      <c r="S119" s="67" t="s">
        <v>112</v>
      </c>
      <c r="T119" s="67" t="s">
        <v>113</v>
      </c>
      <c r="U119" s="67" t="s">
        <v>8</v>
      </c>
      <c r="V119" s="67" t="s">
        <v>31</v>
      </c>
      <c r="W119" s="67" t="s">
        <v>15</v>
      </c>
      <c r="X119" s="68" t="s">
        <v>16</v>
      </c>
      <c r="Y119" s="67" t="s">
        <v>9</v>
      </c>
      <c r="Z119" s="67" t="s">
        <v>15</v>
      </c>
      <c r="AA119" s="67" t="s">
        <v>57</v>
      </c>
      <c r="AB119" s="67" t="s">
        <v>9</v>
      </c>
      <c r="AC119" s="69" t="s">
        <v>8</v>
      </c>
      <c r="AD119" s="136"/>
      <c r="AF119" s="138"/>
      <c r="AG119" s="67" t="s">
        <v>5</v>
      </c>
      <c r="AH119" s="67" t="s">
        <v>112</v>
      </c>
      <c r="AI119" s="67" t="s">
        <v>113</v>
      </c>
      <c r="AJ119" s="67" t="s">
        <v>8</v>
      </c>
      <c r="AK119" s="67" t="s">
        <v>31</v>
      </c>
      <c r="AL119" s="67" t="s">
        <v>15</v>
      </c>
      <c r="AM119" s="68" t="s">
        <v>16</v>
      </c>
      <c r="AN119" s="67" t="s">
        <v>9</v>
      </c>
      <c r="AO119" s="67" t="s">
        <v>15</v>
      </c>
      <c r="AP119" s="67" t="s">
        <v>57</v>
      </c>
      <c r="AQ119" s="67" t="s">
        <v>9</v>
      </c>
      <c r="AR119" s="69" t="s">
        <v>8</v>
      </c>
      <c r="AS119" s="136"/>
      <c r="AU119" s="138"/>
      <c r="AV119" s="67" t="s">
        <v>5</v>
      </c>
      <c r="AW119" s="67" t="s">
        <v>112</v>
      </c>
      <c r="AX119" s="67" t="s">
        <v>113</v>
      </c>
      <c r="AY119" s="67" t="s">
        <v>8</v>
      </c>
      <c r="AZ119" s="67" t="s">
        <v>31</v>
      </c>
      <c r="BA119" s="67" t="s">
        <v>15</v>
      </c>
      <c r="BB119" s="68" t="s">
        <v>16</v>
      </c>
      <c r="BC119" s="67" t="s">
        <v>9</v>
      </c>
      <c r="BD119" s="67" t="s">
        <v>15</v>
      </c>
      <c r="BE119" s="67" t="s">
        <v>57</v>
      </c>
      <c r="BF119" s="67" t="s">
        <v>9</v>
      </c>
      <c r="BG119" s="69" t="s">
        <v>8</v>
      </c>
      <c r="BH119" s="136"/>
      <c r="BK119" s="138"/>
      <c r="BL119" s="67" t="s">
        <v>5</v>
      </c>
      <c r="BM119" s="67" t="s">
        <v>112</v>
      </c>
      <c r="BN119" s="67" t="s">
        <v>113</v>
      </c>
      <c r="BO119" s="67" t="s">
        <v>8</v>
      </c>
      <c r="BP119" s="67" t="s">
        <v>31</v>
      </c>
      <c r="BQ119" s="67" t="s">
        <v>15</v>
      </c>
      <c r="BR119" s="68" t="s">
        <v>16</v>
      </c>
      <c r="BS119" s="67" t="s">
        <v>9</v>
      </c>
      <c r="BT119" s="67" t="s">
        <v>15</v>
      </c>
      <c r="BU119" s="67" t="s">
        <v>57</v>
      </c>
      <c r="BV119" s="67" t="s">
        <v>9</v>
      </c>
      <c r="BW119" s="69" t="s">
        <v>8</v>
      </c>
      <c r="BX119" s="136"/>
      <c r="BZ119" s="138"/>
      <c r="CA119" s="67" t="s">
        <v>5</v>
      </c>
      <c r="CB119" s="67" t="s">
        <v>112</v>
      </c>
      <c r="CC119" s="67" t="s">
        <v>113</v>
      </c>
      <c r="CD119" s="67" t="s">
        <v>8</v>
      </c>
      <c r="CE119" s="67" t="s">
        <v>31</v>
      </c>
      <c r="CF119" s="67" t="s">
        <v>15</v>
      </c>
      <c r="CG119" s="68" t="s">
        <v>16</v>
      </c>
      <c r="CH119" s="67" t="s">
        <v>9</v>
      </c>
      <c r="CI119" s="67" t="s">
        <v>15</v>
      </c>
      <c r="CJ119" s="67" t="s">
        <v>57</v>
      </c>
      <c r="CK119" s="67" t="s">
        <v>9</v>
      </c>
      <c r="CL119" s="69" t="s">
        <v>8</v>
      </c>
      <c r="CM119" s="136"/>
    </row>
    <row r="120" spans="2:91" x14ac:dyDescent="0.25">
      <c r="B120" s="70" t="s">
        <v>114</v>
      </c>
      <c r="C120" s="77">
        <f>C40+C60+C80+C100</f>
        <v>275156.25</v>
      </c>
      <c r="D120" s="77">
        <f t="shared" ref="D120:O120" si="49">D40+D60+D80+D100</f>
        <v>286162.5</v>
      </c>
      <c r="E120" s="77">
        <f t="shared" si="49"/>
        <v>220125</v>
      </c>
      <c r="F120" s="77">
        <f t="shared" si="49"/>
        <v>132074.99999999997</v>
      </c>
      <c r="G120" s="77">
        <f t="shared" si="49"/>
        <v>22012.5</v>
      </c>
      <c r="H120" s="77">
        <f t="shared" si="49"/>
        <v>44025</v>
      </c>
      <c r="I120" s="77">
        <f t="shared" si="49"/>
        <v>11006.25</v>
      </c>
      <c r="J120" s="77">
        <f t="shared" si="49"/>
        <v>33018.749999999993</v>
      </c>
      <c r="K120" s="77">
        <f t="shared" si="49"/>
        <v>22012.5</v>
      </c>
      <c r="L120" s="77">
        <f t="shared" si="49"/>
        <v>22012.5</v>
      </c>
      <c r="M120" s="77">
        <f t="shared" si="49"/>
        <v>22012.5</v>
      </c>
      <c r="N120" s="77">
        <f t="shared" si="49"/>
        <v>11006.25</v>
      </c>
      <c r="O120" s="126">
        <f t="shared" si="49"/>
        <v>1100625</v>
      </c>
      <c r="Q120" s="70" t="s">
        <v>114</v>
      </c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5"/>
      <c r="AD120" s="76"/>
      <c r="AF120" s="70" t="s">
        <v>114</v>
      </c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5"/>
      <c r="AS120" s="76"/>
      <c r="AU120" s="70" t="s">
        <v>114</v>
      </c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5"/>
      <c r="BH120" s="76"/>
      <c r="BK120" s="70" t="s">
        <v>114</v>
      </c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5"/>
      <c r="BX120" s="76"/>
      <c r="BZ120" s="70" t="s">
        <v>114</v>
      </c>
      <c r="CA120" s="74"/>
      <c r="CB120" s="74"/>
      <c r="CC120" s="74"/>
      <c r="CD120" s="74"/>
      <c r="CE120" s="74"/>
      <c r="CF120" s="74"/>
      <c r="CG120" s="74"/>
      <c r="CH120" s="74"/>
      <c r="CI120" s="74"/>
      <c r="CJ120" s="74"/>
      <c r="CK120" s="74"/>
      <c r="CL120" s="75"/>
      <c r="CM120" s="76"/>
    </row>
    <row r="121" spans="2:91" x14ac:dyDescent="0.25">
      <c r="B121" s="71" t="s">
        <v>115</v>
      </c>
      <c r="C121" s="77">
        <f t="shared" ref="C121:O121" si="50">C41+C61+C81+C101</f>
        <v>140156.25</v>
      </c>
      <c r="D121" s="77">
        <f t="shared" si="50"/>
        <v>145762.5</v>
      </c>
      <c r="E121" s="77">
        <f t="shared" si="50"/>
        <v>112125</v>
      </c>
      <c r="F121" s="77">
        <f t="shared" si="50"/>
        <v>67274.999999999985</v>
      </c>
      <c r="G121" s="77">
        <f t="shared" si="50"/>
        <v>11212.5</v>
      </c>
      <c r="H121" s="77">
        <f t="shared" si="50"/>
        <v>22425</v>
      </c>
      <c r="I121" s="77">
        <f t="shared" si="50"/>
        <v>5606.25</v>
      </c>
      <c r="J121" s="77">
        <f t="shared" si="50"/>
        <v>16818.749999999996</v>
      </c>
      <c r="K121" s="77">
        <f t="shared" si="50"/>
        <v>11212.5</v>
      </c>
      <c r="L121" s="77">
        <f t="shared" si="50"/>
        <v>11212.5</v>
      </c>
      <c r="M121" s="77">
        <f t="shared" si="50"/>
        <v>11212.5</v>
      </c>
      <c r="N121" s="77">
        <f t="shared" si="50"/>
        <v>5606.25</v>
      </c>
      <c r="O121" s="126">
        <f t="shared" si="50"/>
        <v>560625</v>
      </c>
      <c r="Q121" s="71" t="s">
        <v>115</v>
      </c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5"/>
      <c r="AD121" s="76"/>
      <c r="AF121" s="71" t="s">
        <v>115</v>
      </c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5"/>
      <c r="AS121" s="76"/>
      <c r="AU121" s="71" t="s">
        <v>115</v>
      </c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5"/>
      <c r="BH121" s="76"/>
      <c r="BK121" s="71" t="s">
        <v>115</v>
      </c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5"/>
      <c r="BX121" s="76"/>
      <c r="BZ121" s="71" t="s">
        <v>115</v>
      </c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5"/>
      <c r="CM121" s="76"/>
    </row>
    <row r="122" spans="2:91" x14ac:dyDescent="0.25">
      <c r="B122" s="71" t="s">
        <v>116</v>
      </c>
      <c r="C122" s="77">
        <f t="shared" ref="C122:O122" si="51">C42+C62+C82+C102</f>
        <v>0</v>
      </c>
      <c r="D122" s="77">
        <f t="shared" si="51"/>
        <v>0</v>
      </c>
      <c r="E122" s="77">
        <f t="shared" si="51"/>
        <v>0</v>
      </c>
      <c r="F122" s="77">
        <f t="shared" si="51"/>
        <v>0</v>
      </c>
      <c r="G122" s="77">
        <f t="shared" si="51"/>
        <v>0</v>
      </c>
      <c r="H122" s="77">
        <f t="shared" si="51"/>
        <v>0</v>
      </c>
      <c r="I122" s="77">
        <f t="shared" si="51"/>
        <v>0</v>
      </c>
      <c r="J122" s="77">
        <f t="shared" si="51"/>
        <v>0</v>
      </c>
      <c r="K122" s="77">
        <f t="shared" si="51"/>
        <v>0</v>
      </c>
      <c r="L122" s="77">
        <f t="shared" si="51"/>
        <v>0</v>
      </c>
      <c r="M122" s="77">
        <f t="shared" si="51"/>
        <v>0</v>
      </c>
      <c r="N122" s="77">
        <f t="shared" si="51"/>
        <v>0</v>
      </c>
      <c r="O122" s="126">
        <f t="shared" si="51"/>
        <v>0</v>
      </c>
      <c r="Q122" s="71" t="s">
        <v>116</v>
      </c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8"/>
      <c r="AD122" s="76"/>
      <c r="AF122" s="71" t="s">
        <v>116</v>
      </c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8"/>
      <c r="AS122" s="76"/>
      <c r="AU122" s="71" t="s">
        <v>116</v>
      </c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8"/>
      <c r="BH122" s="76"/>
      <c r="BK122" s="71" t="s">
        <v>116</v>
      </c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8"/>
      <c r="BX122" s="76"/>
      <c r="BZ122" s="71" t="s">
        <v>116</v>
      </c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8"/>
      <c r="CM122" s="76"/>
    </row>
    <row r="123" spans="2:91" x14ac:dyDescent="0.25">
      <c r="B123" s="71" t="s">
        <v>117</v>
      </c>
      <c r="C123" s="77">
        <f t="shared" ref="C123:O123" si="52">C43+C63+C83+C103</f>
        <v>0</v>
      </c>
      <c r="D123" s="77">
        <f t="shared" si="52"/>
        <v>0</v>
      </c>
      <c r="E123" s="77">
        <f t="shared" si="52"/>
        <v>0</v>
      </c>
      <c r="F123" s="77">
        <f t="shared" si="52"/>
        <v>0</v>
      </c>
      <c r="G123" s="77">
        <f t="shared" si="52"/>
        <v>0</v>
      </c>
      <c r="H123" s="77">
        <f t="shared" si="52"/>
        <v>0</v>
      </c>
      <c r="I123" s="77">
        <f t="shared" si="52"/>
        <v>0</v>
      </c>
      <c r="J123" s="77">
        <f t="shared" si="52"/>
        <v>0</v>
      </c>
      <c r="K123" s="77">
        <f t="shared" si="52"/>
        <v>0</v>
      </c>
      <c r="L123" s="77">
        <f t="shared" si="52"/>
        <v>0</v>
      </c>
      <c r="M123" s="77">
        <f t="shared" si="52"/>
        <v>0</v>
      </c>
      <c r="N123" s="77">
        <f t="shared" si="52"/>
        <v>0</v>
      </c>
      <c r="O123" s="126">
        <f t="shared" si="52"/>
        <v>0</v>
      </c>
      <c r="Q123" s="71" t="s">
        <v>117</v>
      </c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80"/>
      <c r="AD123" s="76"/>
      <c r="AF123" s="71" t="s">
        <v>117</v>
      </c>
      <c r="AG123" s="79"/>
      <c r="AH123" s="79"/>
      <c r="AI123" s="79"/>
      <c r="AJ123" s="79"/>
      <c r="AK123" s="79"/>
      <c r="AL123" s="79"/>
      <c r="AM123" s="79"/>
      <c r="AN123" s="79"/>
      <c r="AO123" s="79"/>
      <c r="AP123" s="79"/>
      <c r="AQ123" s="79"/>
      <c r="AR123" s="80"/>
      <c r="AS123" s="76"/>
      <c r="AU123" s="71" t="s">
        <v>117</v>
      </c>
      <c r="AV123" s="79"/>
      <c r="AW123" s="79"/>
      <c r="AX123" s="79"/>
      <c r="AY123" s="79"/>
      <c r="AZ123" s="79"/>
      <c r="BA123" s="79"/>
      <c r="BB123" s="79"/>
      <c r="BC123" s="79"/>
      <c r="BD123" s="79"/>
      <c r="BE123" s="79"/>
      <c r="BF123" s="79"/>
      <c r="BG123" s="80"/>
      <c r="BH123" s="76"/>
      <c r="BK123" s="71" t="s">
        <v>117</v>
      </c>
      <c r="BL123" s="79"/>
      <c r="BM123" s="79"/>
      <c r="BN123" s="79"/>
      <c r="BO123" s="79"/>
      <c r="BP123" s="79"/>
      <c r="BQ123" s="79"/>
      <c r="BR123" s="79"/>
      <c r="BS123" s="79"/>
      <c r="BT123" s="79"/>
      <c r="BU123" s="79"/>
      <c r="BV123" s="79"/>
      <c r="BW123" s="80"/>
      <c r="BX123" s="76"/>
      <c r="BZ123" s="71" t="s">
        <v>117</v>
      </c>
      <c r="CA123" s="79"/>
      <c r="CB123" s="79"/>
      <c r="CC123" s="79"/>
      <c r="CD123" s="79"/>
      <c r="CE123" s="79"/>
      <c r="CF123" s="79"/>
      <c r="CG123" s="79"/>
      <c r="CH123" s="79"/>
      <c r="CI123" s="79"/>
      <c r="CJ123" s="79"/>
      <c r="CK123" s="79"/>
      <c r="CL123" s="80"/>
      <c r="CM123" s="76"/>
    </row>
    <row r="124" spans="2:91" x14ac:dyDescent="0.25">
      <c r="B124" s="71" t="s">
        <v>118</v>
      </c>
      <c r="C124" s="77">
        <f t="shared" ref="C124:O124" si="53">C44+C64+C84+C104</f>
        <v>0</v>
      </c>
      <c r="D124" s="77">
        <f t="shared" si="53"/>
        <v>0</v>
      </c>
      <c r="E124" s="77">
        <f t="shared" si="53"/>
        <v>0</v>
      </c>
      <c r="F124" s="77">
        <f t="shared" si="53"/>
        <v>0</v>
      </c>
      <c r="G124" s="77">
        <f t="shared" si="53"/>
        <v>0</v>
      </c>
      <c r="H124" s="77">
        <f t="shared" si="53"/>
        <v>0</v>
      </c>
      <c r="I124" s="77">
        <f t="shared" si="53"/>
        <v>0</v>
      </c>
      <c r="J124" s="77">
        <f t="shared" si="53"/>
        <v>0</v>
      </c>
      <c r="K124" s="77">
        <f t="shared" si="53"/>
        <v>0</v>
      </c>
      <c r="L124" s="77">
        <f t="shared" si="53"/>
        <v>0</v>
      </c>
      <c r="M124" s="77">
        <f t="shared" si="53"/>
        <v>0</v>
      </c>
      <c r="N124" s="77">
        <f t="shared" si="53"/>
        <v>0</v>
      </c>
      <c r="O124" s="126">
        <f t="shared" si="53"/>
        <v>0</v>
      </c>
      <c r="Q124" s="71" t="s">
        <v>118</v>
      </c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80"/>
      <c r="AD124" s="76"/>
      <c r="AF124" s="71" t="s">
        <v>118</v>
      </c>
      <c r="AG124" s="79"/>
      <c r="AH124" s="79"/>
      <c r="AI124" s="79"/>
      <c r="AJ124" s="79"/>
      <c r="AK124" s="79"/>
      <c r="AL124" s="79"/>
      <c r="AM124" s="79"/>
      <c r="AN124" s="79"/>
      <c r="AO124" s="79"/>
      <c r="AP124" s="79"/>
      <c r="AQ124" s="79"/>
      <c r="AR124" s="80"/>
      <c r="AS124" s="76"/>
      <c r="AU124" s="71" t="s">
        <v>118</v>
      </c>
      <c r="AV124" s="79"/>
      <c r="AW124" s="79"/>
      <c r="AX124" s="79"/>
      <c r="AY124" s="79"/>
      <c r="AZ124" s="79"/>
      <c r="BA124" s="79"/>
      <c r="BB124" s="79"/>
      <c r="BC124" s="79"/>
      <c r="BD124" s="79"/>
      <c r="BE124" s="79"/>
      <c r="BF124" s="79"/>
      <c r="BG124" s="80"/>
      <c r="BH124" s="76"/>
      <c r="BK124" s="71" t="s">
        <v>118</v>
      </c>
      <c r="BL124" s="79"/>
      <c r="BM124" s="79"/>
      <c r="BN124" s="79"/>
      <c r="BO124" s="79"/>
      <c r="BP124" s="79"/>
      <c r="BQ124" s="79"/>
      <c r="BR124" s="79"/>
      <c r="BS124" s="79"/>
      <c r="BT124" s="79"/>
      <c r="BU124" s="79"/>
      <c r="BV124" s="79"/>
      <c r="BW124" s="80"/>
      <c r="BX124" s="76"/>
      <c r="BZ124" s="71" t="s">
        <v>118</v>
      </c>
      <c r="CA124" s="79"/>
      <c r="CB124" s="79"/>
      <c r="CC124" s="79"/>
      <c r="CD124" s="79"/>
      <c r="CE124" s="79"/>
      <c r="CF124" s="79"/>
      <c r="CG124" s="79"/>
      <c r="CH124" s="79"/>
      <c r="CI124" s="79"/>
      <c r="CJ124" s="79"/>
      <c r="CK124" s="79"/>
      <c r="CL124" s="80"/>
      <c r="CM124" s="76"/>
    </row>
    <row r="125" spans="2:91" x14ac:dyDescent="0.25">
      <c r="B125" s="71" t="s">
        <v>119</v>
      </c>
      <c r="C125" s="77">
        <f t="shared" ref="C125:O125" si="54">C45+C65+C85+C105</f>
        <v>0</v>
      </c>
      <c r="D125" s="77">
        <f t="shared" si="54"/>
        <v>0</v>
      </c>
      <c r="E125" s="77">
        <f t="shared" si="54"/>
        <v>0</v>
      </c>
      <c r="F125" s="77">
        <f t="shared" si="54"/>
        <v>0</v>
      </c>
      <c r="G125" s="77">
        <f t="shared" si="54"/>
        <v>0</v>
      </c>
      <c r="H125" s="77">
        <f t="shared" si="54"/>
        <v>0</v>
      </c>
      <c r="I125" s="77">
        <f t="shared" si="54"/>
        <v>0</v>
      </c>
      <c r="J125" s="77">
        <f t="shared" si="54"/>
        <v>0</v>
      </c>
      <c r="K125" s="77">
        <f t="shared" si="54"/>
        <v>0</v>
      </c>
      <c r="L125" s="77">
        <f t="shared" si="54"/>
        <v>0</v>
      </c>
      <c r="M125" s="77">
        <f t="shared" si="54"/>
        <v>0</v>
      </c>
      <c r="N125" s="77">
        <f t="shared" si="54"/>
        <v>0</v>
      </c>
      <c r="O125" s="126">
        <f t="shared" si="54"/>
        <v>0</v>
      </c>
      <c r="Q125" s="71" t="s">
        <v>119</v>
      </c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80"/>
      <c r="AD125" s="76"/>
      <c r="AF125" s="71" t="s">
        <v>119</v>
      </c>
      <c r="AG125" s="79"/>
      <c r="AH125" s="79"/>
      <c r="AI125" s="79"/>
      <c r="AJ125" s="79"/>
      <c r="AK125" s="79"/>
      <c r="AL125" s="79"/>
      <c r="AM125" s="79"/>
      <c r="AN125" s="79"/>
      <c r="AO125" s="79"/>
      <c r="AP125" s="79"/>
      <c r="AQ125" s="79"/>
      <c r="AR125" s="80"/>
      <c r="AS125" s="76"/>
      <c r="AU125" s="71" t="s">
        <v>119</v>
      </c>
      <c r="AV125" s="79"/>
      <c r="AW125" s="79"/>
      <c r="AX125" s="79"/>
      <c r="AY125" s="79"/>
      <c r="AZ125" s="79"/>
      <c r="BA125" s="79"/>
      <c r="BB125" s="79"/>
      <c r="BC125" s="79"/>
      <c r="BD125" s="79"/>
      <c r="BE125" s="79"/>
      <c r="BF125" s="79"/>
      <c r="BG125" s="80"/>
      <c r="BH125" s="76"/>
      <c r="BK125" s="71" t="s">
        <v>119</v>
      </c>
      <c r="BL125" s="79"/>
      <c r="BM125" s="79"/>
      <c r="BN125" s="79"/>
      <c r="BO125" s="79"/>
      <c r="BP125" s="79"/>
      <c r="BQ125" s="79"/>
      <c r="BR125" s="79"/>
      <c r="BS125" s="79"/>
      <c r="BT125" s="79"/>
      <c r="BU125" s="79"/>
      <c r="BV125" s="79"/>
      <c r="BW125" s="80"/>
      <c r="BX125" s="76"/>
      <c r="BZ125" s="71" t="s">
        <v>119</v>
      </c>
      <c r="CA125" s="79"/>
      <c r="CB125" s="79"/>
      <c r="CC125" s="79"/>
      <c r="CD125" s="79"/>
      <c r="CE125" s="79"/>
      <c r="CF125" s="79"/>
      <c r="CG125" s="79"/>
      <c r="CH125" s="79"/>
      <c r="CI125" s="79"/>
      <c r="CJ125" s="79"/>
      <c r="CK125" s="79"/>
      <c r="CL125" s="80"/>
      <c r="CM125" s="76"/>
    </row>
    <row r="126" spans="2:91" x14ac:dyDescent="0.25">
      <c r="B126" s="71" t="s">
        <v>120</v>
      </c>
      <c r="C126" s="77">
        <f t="shared" ref="C126:O126" si="55">C46+C66+C86+C106</f>
        <v>0</v>
      </c>
      <c r="D126" s="77">
        <f t="shared" si="55"/>
        <v>0</v>
      </c>
      <c r="E126" s="77">
        <f t="shared" si="55"/>
        <v>0</v>
      </c>
      <c r="F126" s="77">
        <f t="shared" si="55"/>
        <v>0</v>
      </c>
      <c r="G126" s="77">
        <f t="shared" si="55"/>
        <v>0</v>
      </c>
      <c r="H126" s="77">
        <f t="shared" si="55"/>
        <v>0</v>
      </c>
      <c r="I126" s="77">
        <f t="shared" si="55"/>
        <v>0</v>
      </c>
      <c r="J126" s="77">
        <f t="shared" si="55"/>
        <v>0</v>
      </c>
      <c r="K126" s="77">
        <f t="shared" si="55"/>
        <v>0</v>
      </c>
      <c r="L126" s="77">
        <f t="shared" si="55"/>
        <v>0</v>
      </c>
      <c r="M126" s="77">
        <f t="shared" si="55"/>
        <v>0</v>
      </c>
      <c r="N126" s="77">
        <f t="shared" si="55"/>
        <v>0</v>
      </c>
      <c r="O126" s="126">
        <f t="shared" si="55"/>
        <v>0</v>
      </c>
      <c r="Q126" s="71" t="s">
        <v>120</v>
      </c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80"/>
      <c r="AD126" s="76"/>
      <c r="AF126" s="71" t="s">
        <v>120</v>
      </c>
      <c r="AG126" s="79"/>
      <c r="AH126" s="79"/>
      <c r="AI126" s="79"/>
      <c r="AJ126" s="79"/>
      <c r="AK126" s="79"/>
      <c r="AL126" s="79"/>
      <c r="AM126" s="79"/>
      <c r="AN126" s="79"/>
      <c r="AO126" s="79"/>
      <c r="AP126" s="79"/>
      <c r="AQ126" s="79"/>
      <c r="AR126" s="80"/>
      <c r="AS126" s="76"/>
      <c r="AU126" s="71" t="s">
        <v>120</v>
      </c>
      <c r="AV126" s="79"/>
      <c r="AW126" s="79"/>
      <c r="AX126" s="79"/>
      <c r="AY126" s="79"/>
      <c r="AZ126" s="79"/>
      <c r="BA126" s="79"/>
      <c r="BB126" s="79"/>
      <c r="BC126" s="79"/>
      <c r="BD126" s="79"/>
      <c r="BE126" s="79"/>
      <c r="BF126" s="79"/>
      <c r="BG126" s="80"/>
      <c r="BH126" s="76"/>
      <c r="BK126" s="71" t="s">
        <v>120</v>
      </c>
      <c r="BL126" s="79"/>
      <c r="BM126" s="79"/>
      <c r="BN126" s="79"/>
      <c r="BO126" s="79"/>
      <c r="BP126" s="79"/>
      <c r="BQ126" s="79"/>
      <c r="BR126" s="79"/>
      <c r="BS126" s="79"/>
      <c r="BT126" s="79"/>
      <c r="BU126" s="79"/>
      <c r="BV126" s="79"/>
      <c r="BW126" s="80"/>
      <c r="BX126" s="76"/>
      <c r="BZ126" s="71" t="s">
        <v>120</v>
      </c>
      <c r="CA126" s="79"/>
      <c r="CB126" s="79"/>
      <c r="CC126" s="79"/>
      <c r="CD126" s="79"/>
      <c r="CE126" s="79"/>
      <c r="CF126" s="79"/>
      <c r="CG126" s="79"/>
      <c r="CH126" s="79"/>
      <c r="CI126" s="79"/>
      <c r="CJ126" s="79"/>
      <c r="CK126" s="79"/>
      <c r="CL126" s="80"/>
      <c r="CM126" s="76"/>
    </row>
    <row r="127" spans="2:91" x14ac:dyDescent="0.25">
      <c r="B127" s="71" t="s">
        <v>121</v>
      </c>
      <c r="C127" s="77">
        <f t="shared" ref="C127:O127" si="56">C47+C67+C87+C107</f>
        <v>0</v>
      </c>
      <c r="D127" s="77">
        <f t="shared" si="56"/>
        <v>0</v>
      </c>
      <c r="E127" s="77">
        <f t="shared" si="56"/>
        <v>0</v>
      </c>
      <c r="F127" s="77">
        <f t="shared" si="56"/>
        <v>0</v>
      </c>
      <c r="G127" s="77">
        <f t="shared" si="56"/>
        <v>0</v>
      </c>
      <c r="H127" s="77">
        <f t="shared" si="56"/>
        <v>0</v>
      </c>
      <c r="I127" s="77">
        <f t="shared" si="56"/>
        <v>0</v>
      </c>
      <c r="J127" s="77">
        <f t="shared" si="56"/>
        <v>0</v>
      </c>
      <c r="K127" s="77">
        <f t="shared" si="56"/>
        <v>0</v>
      </c>
      <c r="L127" s="77">
        <f t="shared" si="56"/>
        <v>0</v>
      </c>
      <c r="M127" s="77">
        <f t="shared" si="56"/>
        <v>0</v>
      </c>
      <c r="N127" s="77">
        <f t="shared" si="56"/>
        <v>0</v>
      </c>
      <c r="O127" s="126">
        <f t="shared" si="56"/>
        <v>0</v>
      </c>
      <c r="Q127" s="71" t="s">
        <v>121</v>
      </c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80"/>
      <c r="AD127" s="76"/>
      <c r="AF127" s="71" t="s">
        <v>121</v>
      </c>
      <c r="AG127" s="79"/>
      <c r="AH127" s="79"/>
      <c r="AI127" s="79"/>
      <c r="AJ127" s="79"/>
      <c r="AK127" s="79"/>
      <c r="AL127" s="79"/>
      <c r="AM127" s="79"/>
      <c r="AN127" s="79"/>
      <c r="AO127" s="79"/>
      <c r="AP127" s="79"/>
      <c r="AQ127" s="79"/>
      <c r="AR127" s="80"/>
      <c r="AS127" s="76"/>
      <c r="AU127" s="71" t="s">
        <v>121</v>
      </c>
      <c r="AV127" s="79"/>
      <c r="AW127" s="79"/>
      <c r="AX127" s="79"/>
      <c r="AY127" s="79"/>
      <c r="AZ127" s="79"/>
      <c r="BA127" s="79"/>
      <c r="BB127" s="79"/>
      <c r="BC127" s="79"/>
      <c r="BD127" s="79"/>
      <c r="BE127" s="79"/>
      <c r="BF127" s="79"/>
      <c r="BG127" s="80"/>
      <c r="BH127" s="76"/>
      <c r="BK127" s="71" t="s">
        <v>121</v>
      </c>
      <c r="BL127" s="79"/>
      <c r="BM127" s="79"/>
      <c r="BN127" s="79"/>
      <c r="BO127" s="79"/>
      <c r="BP127" s="79"/>
      <c r="BQ127" s="79"/>
      <c r="BR127" s="79"/>
      <c r="BS127" s="79"/>
      <c r="BT127" s="79"/>
      <c r="BU127" s="79"/>
      <c r="BV127" s="79"/>
      <c r="BW127" s="80"/>
      <c r="BX127" s="76"/>
      <c r="BZ127" s="71" t="s">
        <v>121</v>
      </c>
      <c r="CA127" s="79"/>
      <c r="CB127" s="79"/>
      <c r="CC127" s="79"/>
      <c r="CD127" s="79"/>
      <c r="CE127" s="79"/>
      <c r="CF127" s="79"/>
      <c r="CG127" s="79"/>
      <c r="CH127" s="79"/>
      <c r="CI127" s="79"/>
      <c r="CJ127" s="79"/>
      <c r="CK127" s="79"/>
      <c r="CL127" s="80"/>
      <c r="CM127" s="76"/>
    </row>
    <row r="128" spans="2:91" x14ac:dyDescent="0.25">
      <c r="B128" s="71" t="s">
        <v>122</v>
      </c>
      <c r="C128" s="77">
        <f t="shared" ref="C128:O128" si="57">C48+C68+C88+C108</f>
        <v>53437.5</v>
      </c>
      <c r="D128" s="77">
        <f t="shared" si="57"/>
        <v>55575.000000000007</v>
      </c>
      <c r="E128" s="77">
        <f t="shared" si="57"/>
        <v>42750</v>
      </c>
      <c r="F128" s="77">
        <f t="shared" si="57"/>
        <v>25650</v>
      </c>
      <c r="G128" s="77">
        <f t="shared" si="57"/>
        <v>4275.0000000000009</v>
      </c>
      <c r="H128" s="77">
        <f t="shared" si="57"/>
        <v>8550.0000000000018</v>
      </c>
      <c r="I128" s="77">
        <f t="shared" si="57"/>
        <v>2137.5000000000005</v>
      </c>
      <c r="J128" s="77">
        <f t="shared" si="57"/>
        <v>6412.5</v>
      </c>
      <c r="K128" s="77">
        <f t="shared" si="57"/>
        <v>4275.0000000000009</v>
      </c>
      <c r="L128" s="77">
        <f t="shared" si="57"/>
        <v>4275.0000000000009</v>
      </c>
      <c r="M128" s="77">
        <f t="shared" si="57"/>
        <v>4275.0000000000009</v>
      </c>
      <c r="N128" s="77">
        <f t="shared" si="57"/>
        <v>2137.5000000000005</v>
      </c>
      <c r="O128" s="126">
        <f t="shared" si="57"/>
        <v>213750</v>
      </c>
      <c r="Q128" s="71" t="s">
        <v>122</v>
      </c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80"/>
      <c r="AD128" s="76"/>
      <c r="AF128" s="71" t="s">
        <v>122</v>
      </c>
      <c r="AG128" s="79"/>
      <c r="AH128" s="79"/>
      <c r="AI128" s="79"/>
      <c r="AJ128" s="79"/>
      <c r="AK128" s="79"/>
      <c r="AL128" s="79"/>
      <c r="AM128" s="79"/>
      <c r="AN128" s="79"/>
      <c r="AO128" s="79"/>
      <c r="AP128" s="79"/>
      <c r="AQ128" s="79"/>
      <c r="AR128" s="80"/>
      <c r="AS128" s="76"/>
      <c r="AU128" s="71" t="s">
        <v>122</v>
      </c>
      <c r="AV128" s="79"/>
      <c r="AW128" s="79"/>
      <c r="AX128" s="79"/>
      <c r="AY128" s="79"/>
      <c r="AZ128" s="79"/>
      <c r="BA128" s="79"/>
      <c r="BB128" s="79"/>
      <c r="BC128" s="79"/>
      <c r="BD128" s="79"/>
      <c r="BE128" s="79"/>
      <c r="BF128" s="79"/>
      <c r="BG128" s="80"/>
      <c r="BH128" s="76"/>
      <c r="BK128" s="71" t="s">
        <v>122</v>
      </c>
      <c r="BL128" s="79"/>
      <c r="BM128" s="79"/>
      <c r="BN128" s="79"/>
      <c r="BO128" s="79"/>
      <c r="BP128" s="79"/>
      <c r="BQ128" s="79"/>
      <c r="BR128" s="79"/>
      <c r="BS128" s="79"/>
      <c r="BT128" s="79"/>
      <c r="BU128" s="79"/>
      <c r="BV128" s="79"/>
      <c r="BW128" s="80"/>
      <c r="BX128" s="76"/>
      <c r="BZ128" s="71" t="s">
        <v>122</v>
      </c>
      <c r="CA128" s="79"/>
      <c r="CB128" s="79"/>
      <c r="CC128" s="79"/>
      <c r="CD128" s="79"/>
      <c r="CE128" s="79"/>
      <c r="CF128" s="79"/>
      <c r="CG128" s="79"/>
      <c r="CH128" s="79"/>
      <c r="CI128" s="79"/>
      <c r="CJ128" s="79"/>
      <c r="CK128" s="79"/>
      <c r="CL128" s="80"/>
      <c r="CM128" s="76"/>
    </row>
    <row r="129" spans="2:91" x14ac:dyDescent="0.25">
      <c r="B129" s="71" t="s">
        <v>123</v>
      </c>
      <c r="C129" s="77">
        <f t="shared" ref="C129:O129" si="58">C49+C69+C89+C109</f>
        <v>0</v>
      </c>
      <c r="D129" s="77">
        <f t="shared" si="58"/>
        <v>0</v>
      </c>
      <c r="E129" s="77">
        <f t="shared" si="58"/>
        <v>0</v>
      </c>
      <c r="F129" s="77">
        <f t="shared" si="58"/>
        <v>0</v>
      </c>
      <c r="G129" s="77">
        <f t="shared" si="58"/>
        <v>0</v>
      </c>
      <c r="H129" s="77">
        <f t="shared" si="58"/>
        <v>0</v>
      </c>
      <c r="I129" s="77">
        <f t="shared" si="58"/>
        <v>0</v>
      </c>
      <c r="J129" s="77">
        <f t="shared" si="58"/>
        <v>0</v>
      </c>
      <c r="K129" s="77">
        <f t="shared" si="58"/>
        <v>0</v>
      </c>
      <c r="L129" s="77">
        <f t="shared" si="58"/>
        <v>0</v>
      </c>
      <c r="M129" s="77">
        <f t="shared" si="58"/>
        <v>0</v>
      </c>
      <c r="N129" s="77">
        <f t="shared" si="58"/>
        <v>0</v>
      </c>
      <c r="O129" s="126">
        <f t="shared" si="58"/>
        <v>0</v>
      </c>
      <c r="Q129" s="71" t="s">
        <v>123</v>
      </c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80"/>
      <c r="AD129" s="76"/>
      <c r="AF129" s="71" t="s">
        <v>123</v>
      </c>
      <c r="AG129" s="79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80"/>
      <c r="AS129" s="76"/>
      <c r="AU129" s="71" t="s">
        <v>123</v>
      </c>
      <c r="AV129" s="79"/>
      <c r="AW129" s="79"/>
      <c r="AX129" s="79"/>
      <c r="AY129" s="79"/>
      <c r="AZ129" s="79"/>
      <c r="BA129" s="79"/>
      <c r="BB129" s="79"/>
      <c r="BC129" s="79"/>
      <c r="BD129" s="79"/>
      <c r="BE129" s="79"/>
      <c r="BF129" s="79"/>
      <c r="BG129" s="80"/>
      <c r="BH129" s="76"/>
      <c r="BK129" s="71" t="s">
        <v>123</v>
      </c>
      <c r="BL129" s="79"/>
      <c r="BM129" s="79"/>
      <c r="BN129" s="79"/>
      <c r="BO129" s="79"/>
      <c r="BP129" s="79"/>
      <c r="BQ129" s="79"/>
      <c r="BR129" s="79"/>
      <c r="BS129" s="79"/>
      <c r="BT129" s="79"/>
      <c r="BU129" s="79"/>
      <c r="BV129" s="79"/>
      <c r="BW129" s="80"/>
      <c r="BX129" s="76"/>
      <c r="BZ129" s="71" t="s">
        <v>123</v>
      </c>
      <c r="CA129" s="79"/>
      <c r="CB129" s="79"/>
      <c r="CC129" s="79"/>
      <c r="CD129" s="79"/>
      <c r="CE129" s="79"/>
      <c r="CF129" s="79"/>
      <c r="CG129" s="79"/>
      <c r="CH129" s="79"/>
      <c r="CI129" s="79"/>
      <c r="CJ129" s="79"/>
      <c r="CK129" s="79"/>
      <c r="CL129" s="80"/>
      <c r="CM129" s="76"/>
    </row>
    <row r="130" spans="2:91" x14ac:dyDescent="0.25">
      <c r="B130" s="72" t="s">
        <v>124</v>
      </c>
      <c r="C130" s="77">
        <f t="shared" ref="C130:O130" si="59">C50+C70+C90+C110</f>
        <v>0</v>
      </c>
      <c r="D130" s="77">
        <f t="shared" si="59"/>
        <v>0</v>
      </c>
      <c r="E130" s="77">
        <f t="shared" si="59"/>
        <v>0</v>
      </c>
      <c r="F130" s="77">
        <f t="shared" si="59"/>
        <v>0</v>
      </c>
      <c r="G130" s="77">
        <f t="shared" si="59"/>
        <v>0</v>
      </c>
      <c r="H130" s="77">
        <f t="shared" si="59"/>
        <v>0</v>
      </c>
      <c r="I130" s="77">
        <f t="shared" si="59"/>
        <v>0</v>
      </c>
      <c r="J130" s="77">
        <f t="shared" si="59"/>
        <v>0</v>
      </c>
      <c r="K130" s="77">
        <f t="shared" si="59"/>
        <v>0</v>
      </c>
      <c r="L130" s="77">
        <f t="shared" si="59"/>
        <v>0</v>
      </c>
      <c r="M130" s="77">
        <f t="shared" si="59"/>
        <v>0</v>
      </c>
      <c r="N130" s="77">
        <f t="shared" si="59"/>
        <v>0</v>
      </c>
      <c r="O130" s="126">
        <f t="shared" si="59"/>
        <v>0</v>
      </c>
      <c r="Q130" s="72" t="s">
        <v>124</v>
      </c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2"/>
      <c r="AD130" s="76"/>
      <c r="AF130" s="72" t="s">
        <v>124</v>
      </c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2"/>
      <c r="AS130" s="76"/>
      <c r="AU130" s="72" t="s">
        <v>124</v>
      </c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2"/>
      <c r="BH130" s="76"/>
      <c r="BK130" s="72" t="s">
        <v>124</v>
      </c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  <c r="BV130" s="81"/>
      <c r="BW130" s="82"/>
      <c r="BX130" s="76"/>
      <c r="BZ130" s="72" t="s">
        <v>124</v>
      </c>
      <c r="CA130" s="81"/>
      <c r="CB130" s="81"/>
      <c r="CC130" s="81"/>
      <c r="CD130" s="81"/>
      <c r="CE130" s="81"/>
      <c r="CF130" s="81"/>
      <c r="CG130" s="81"/>
      <c r="CH130" s="81"/>
      <c r="CI130" s="81"/>
      <c r="CJ130" s="81"/>
      <c r="CK130" s="81"/>
      <c r="CL130" s="82"/>
      <c r="CM130" s="76"/>
    </row>
    <row r="131" spans="2:91" x14ac:dyDescent="0.25">
      <c r="B131" s="73" t="s">
        <v>125</v>
      </c>
      <c r="C131" s="126">
        <f t="shared" ref="C131:O131" si="60">C51+C71+C91+C111</f>
        <v>468750</v>
      </c>
      <c r="D131" s="126">
        <f t="shared" si="60"/>
        <v>487500</v>
      </c>
      <c r="E131" s="126">
        <f t="shared" si="60"/>
        <v>375000</v>
      </c>
      <c r="F131" s="126">
        <f t="shared" si="60"/>
        <v>224999.99999999994</v>
      </c>
      <c r="G131" s="126">
        <f t="shared" si="60"/>
        <v>37500</v>
      </c>
      <c r="H131" s="126">
        <f t="shared" si="60"/>
        <v>75000</v>
      </c>
      <c r="I131" s="126">
        <f t="shared" si="60"/>
        <v>18750</v>
      </c>
      <c r="J131" s="126">
        <f t="shared" si="60"/>
        <v>56249.999999999985</v>
      </c>
      <c r="K131" s="126">
        <f t="shared" si="60"/>
        <v>37500</v>
      </c>
      <c r="L131" s="126">
        <f t="shared" si="60"/>
        <v>37500</v>
      </c>
      <c r="M131" s="126">
        <f t="shared" si="60"/>
        <v>37500</v>
      </c>
      <c r="N131" s="126">
        <f t="shared" si="60"/>
        <v>18750</v>
      </c>
      <c r="O131" s="126">
        <f t="shared" si="60"/>
        <v>1875000</v>
      </c>
      <c r="Q131" s="73" t="s">
        <v>125</v>
      </c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4"/>
      <c r="AD131" s="85"/>
      <c r="AF131" s="73" t="s">
        <v>125</v>
      </c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4"/>
      <c r="AS131" s="85"/>
      <c r="AU131" s="73" t="s">
        <v>125</v>
      </c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4"/>
      <c r="BH131" s="85"/>
      <c r="BK131" s="73" t="s">
        <v>125</v>
      </c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  <c r="BV131" s="83"/>
      <c r="BW131" s="84"/>
      <c r="BX131" s="85"/>
      <c r="BZ131" s="73" t="s">
        <v>125</v>
      </c>
      <c r="CA131" s="83"/>
      <c r="CB131" s="83"/>
      <c r="CC131" s="83"/>
      <c r="CD131" s="83"/>
      <c r="CE131" s="83"/>
      <c r="CF131" s="83"/>
      <c r="CG131" s="83"/>
      <c r="CH131" s="83"/>
      <c r="CI131" s="83"/>
      <c r="CJ131" s="83"/>
      <c r="CK131" s="83"/>
      <c r="CL131" s="84"/>
      <c r="CM131" s="85"/>
    </row>
  </sheetData>
  <mergeCells count="181">
    <mergeCell ref="O7:O8"/>
    <mergeCell ref="Q7:Q8"/>
    <mergeCell ref="CH7:CJ7"/>
    <mergeCell ref="CK7:CL7"/>
    <mergeCell ref="CM7:CM8"/>
    <mergeCell ref="BF7:BG7"/>
    <mergeCell ref="BH7:BH8"/>
    <mergeCell ref="BK7:BK8"/>
    <mergeCell ref="BL7:BN7"/>
    <mergeCell ref="BS7:BU7"/>
    <mergeCell ref="BV7:BW7"/>
    <mergeCell ref="B38:B39"/>
    <mergeCell ref="C38:E38"/>
    <mergeCell ref="J38:L38"/>
    <mergeCell ref="M38:N38"/>
    <mergeCell ref="O38:O39"/>
    <mergeCell ref="BX7:BX8"/>
    <mergeCell ref="BZ7:BZ8"/>
    <mergeCell ref="CA7:CC7"/>
    <mergeCell ref="AN7:AP7"/>
    <mergeCell ref="AQ7:AR7"/>
    <mergeCell ref="AS7:AS8"/>
    <mergeCell ref="AU7:AU8"/>
    <mergeCell ref="AV7:AX7"/>
    <mergeCell ref="BC7:BE7"/>
    <mergeCell ref="R7:T7"/>
    <mergeCell ref="Y7:AA7"/>
    <mergeCell ref="AB7:AC7"/>
    <mergeCell ref="AD7:AD8"/>
    <mergeCell ref="AF7:AF8"/>
    <mergeCell ref="AG7:AI7"/>
    <mergeCell ref="B7:B8"/>
    <mergeCell ref="C7:E7"/>
    <mergeCell ref="J7:L7"/>
    <mergeCell ref="M7:N7"/>
    <mergeCell ref="AS38:AS39"/>
    <mergeCell ref="AU38:AU39"/>
    <mergeCell ref="AV38:AX38"/>
    <mergeCell ref="Q38:Q39"/>
    <mergeCell ref="R38:T38"/>
    <mergeCell ref="Y38:AA38"/>
    <mergeCell ref="AB38:AC38"/>
    <mergeCell ref="AD38:AD39"/>
    <mergeCell ref="AF38:AF39"/>
    <mergeCell ref="B58:B59"/>
    <mergeCell ref="C58:E58"/>
    <mergeCell ref="J58:L58"/>
    <mergeCell ref="M58:N58"/>
    <mergeCell ref="O58:O59"/>
    <mergeCell ref="Q58:Q59"/>
    <mergeCell ref="R58:T58"/>
    <mergeCell ref="Y58:AA58"/>
    <mergeCell ref="AB58:AC58"/>
    <mergeCell ref="BH58:BH59"/>
    <mergeCell ref="BK58:BK59"/>
    <mergeCell ref="AD58:AD59"/>
    <mergeCell ref="AF58:AF59"/>
    <mergeCell ref="AG58:AI58"/>
    <mergeCell ref="AN58:AP58"/>
    <mergeCell ref="AQ58:AR58"/>
    <mergeCell ref="AS58:AS59"/>
    <mergeCell ref="CM38:CM39"/>
    <mergeCell ref="BV38:BW38"/>
    <mergeCell ref="BX38:BX39"/>
    <mergeCell ref="BZ38:BZ39"/>
    <mergeCell ref="CA38:CC38"/>
    <mergeCell ref="CH38:CJ38"/>
    <mergeCell ref="CK38:CL38"/>
    <mergeCell ref="BC38:BE38"/>
    <mergeCell ref="BF38:BG38"/>
    <mergeCell ref="BH38:BH39"/>
    <mergeCell ref="BK38:BK39"/>
    <mergeCell ref="BL38:BN38"/>
    <mergeCell ref="BS38:BU38"/>
    <mergeCell ref="AG38:AI38"/>
    <mergeCell ref="AN38:AP38"/>
    <mergeCell ref="AQ38:AR38"/>
    <mergeCell ref="AD78:AD79"/>
    <mergeCell ref="AF78:AF79"/>
    <mergeCell ref="AG78:AI78"/>
    <mergeCell ref="AN78:AP78"/>
    <mergeCell ref="CH58:CJ58"/>
    <mergeCell ref="CK58:CL58"/>
    <mergeCell ref="CM58:CM59"/>
    <mergeCell ref="B78:B79"/>
    <mergeCell ref="C78:E78"/>
    <mergeCell ref="J78:L78"/>
    <mergeCell ref="M78:N78"/>
    <mergeCell ref="O78:O79"/>
    <mergeCell ref="Q78:Q79"/>
    <mergeCell ref="R78:T78"/>
    <mergeCell ref="BL58:BN58"/>
    <mergeCell ref="BS58:BU58"/>
    <mergeCell ref="BV58:BW58"/>
    <mergeCell ref="BX58:BX59"/>
    <mergeCell ref="BZ58:BZ59"/>
    <mergeCell ref="CA58:CC58"/>
    <mergeCell ref="AU58:AU59"/>
    <mergeCell ref="AV58:AX58"/>
    <mergeCell ref="BC58:BE58"/>
    <mergeCell ref="BF58:BG58"/>
    <mergeCell ref="BZ78:BZ79"/>
    <mergeCell ref="CA78:CC78"/>
    <mergeCell ref="CH78:CJ78"/>
    <mergeCell ref="CK78:CL78"/>
    <mergeCell ref="CM78:CM79"/>
    <mergeCell ref="B98:B99"/>
    <mergeCell ref="C98:E98"/>
    <mergeCell ref="J98:L98"/>
    <mergeCell ref="M98:N98"/>
    <mergeCell ref="O98:O99"/>
    <mergeCell ref="BH78:BH79"/>
    <mergeCell ref="BK78:BK79"/>
    <mergeCell ref="BL78:BN78"/>
    <mergeCell ref="BS78:BU78"/>
    <mergeCell ref="BV78:BW78"/>
    <mergeCell ref="BX78:BX79"/>
    <mergeCell ref="AQ78:AR78"/>
    <mergeCell ref="AS78:AS79"/>
    <mergeCell ref="AU78:AU79"/>
    <mergeCell ref="AV78:AX78"/>
    <mergeCell ref="BC78:BE78"/>
    <mergeCell ref="BF78:BG78"/>
    <mergeCell ref="Y78:AA78"/>
    <mergeCell ref="AB78:AC78"/>
    <mergeCell ref="AG98:AI98"/>
    <mergeCell ref="AN98:AP98"/>
    <mergeCell ref="AQ98:AR98"/>
    <mergeCell ref="AS98:AS99"/>
    <mergeCell ref="AU98:AU99"/>
    <mergeCell ref="AV98:AX98"/>
    <mergeCell ref="Q98:Q99"/>
    <mergeCell ref="R98:T98"/>
    <mergeCell ref="Y98:AA98"/>
    <mergeCell ref="AB98:AC98"/>
    <mergeCell ref="AD98:AD99"/>
    <mergeCell ref="AF98:AF99"/>
    <mergeCell ref="BX98:BX99"/>
    <mergeCell ref="BZ98:BZ99"/>
    <mergeCell ref="CA98:CC98"/>
    <mergeCell ref="CH98:CJ98"/>
    <mergeCell ref="CK98:CL98"/>
    <mergeCell ref="BC98:BE98"/>
    <mergeCell ref="BF98:BG98"/>
    <mergeCell ref="BH98:BH99"/>
    <mergeCell ref="BK98:BK99"/>
    <mergeCell ref="BL98:BN98"/>
    <mergeCell ref="BS98:BU98"/>
    <mergeCell ref="B118:B119"/>
    <mergeCell ref="C118:E118"/>
    <mergeCell ref="J118:L118"/>
    <mergeCell ref="M118:N118"/>
    <mergeCell ref="O118:O119"/>
    <mergeCell ref="Q118:Q119"/>
    <mergeCell ref="R118:T118"/>
    <mergeCell ref="Y118:AA118"/>
    <mergeCell ref="AB118:AC118"/>
    <mergeCell ref="H27:S28"/>
    <mergeCell ref="CH118:CJ118"/>
    <mergeCell ref="CK118:CL118"/>
    <mergeCell ref="CM118:CM119"/>
    <mergeCell ref="BL118:BN118"/>
    <mergeCell ref="BS118:BU118"/>
    <mergeCell ref="BV118:BW118"/>
    <mergeCell ref="BX118:BX119"/>
    <mergeCell ref="BZ118:BZ119"/>
    <mergeCell ref="CA118:CC118"/>
    <mergeCell ref="AU118:AU119"/>
    <mergeCell ref="AV118:AX118"/>
    <mergeCell ref="BC118:BE118"/>
    <mergeCell ref="BF118:BG118"/>
    <mergeCell ref="BH118:BH119"/>
    <mergeCell ref="BK118:BK119"/>
    <mergeCell ref="AD118:AD119"/>
    <mergeCell ref="AF118:AF119"/>
    <mergeCell ref="AG118:AI118"/>
    <mergeCell ref="AN118:AP118"/>
    <mergeCell ref="AQ118:AR118"/>
    <mergeCell ref="AS118:AS119"/>
    <mergeCell ref="CM98:CM99"/>
    <mergeCell ref="BV98:BW98"/>
  </mergeCells>
  <pageMargins left="0.7" right="0.7" top="0.75" bottom="0.75" header="0.3" footer="0.3"/>
  <pageSetup paperSize="9" orientation="portrait" r:id="rId1"/>
  <ignoredErrors>
    <ignoredError sqref="D59 M59 D79 J79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B2:CM81"/>
  <sheetViews>
    <sheetView showGridLines="0" topLeftCell="A22" zoomScale="90" zoomScaleNormal="90" workbookViewId="0">
      <selection activeCell="B3" sqref="B3"/>
    </sheetView>
  </sheetViews>
  <sheetFormatPr baseColWidth="10" defaultRowHeight="15" x14ac:dyDescent="0.25"/>
  <cols>
    <col min="2" max="2" width="19.85546875" customWidth="1"/>
    <col min="3" max="15" width="9.42578125" customWidth="1"/>
    <col min="16" max="16" width="6" customWidth="1"/>
    <col min="17" max="17" width="18.5703125" customWidth="1"/>
    <col min="18" max="30" width="8.5703125" customWidth="1"/>
    <col min="32" max="32" width="17.42578125" customWidth="1"/>
    <col min="47" max="47" width="18.5703125" customWidth="1"/>
    <col min="63" max="63" width="19.85546875" customWidth="1"/>
    <col min="78" max="78" width="17.5703125" customWidth="1"/>
  </cols>
  <sheetData>
    <row r="2" spans="2:91" ht="18.75" x14ac:dyDescent="0.3">
      <c r="B2" s="8" t="s">
        <v>462</v>
      </c>
    </row>
    <row r="3" spans="2:91" ht="18.75" x14ac:dyDescent="0.3">
      <c r="B3" s="8"/>
    </row>
    <row r="4" spans="2:91" ht="18.75" x14ac:dyDescent="0.3">
      <c r="B4" s="8" t="s">
        <v>437</v>
      </c>
    </row>
    <row r="5" spans="2:91" ht="18.75" x14ac:dyDescent="0.3">
      <c r="B5" s="8"/>
    </row>
    <row r="6" spans="2:91" s="7" customFormat="1" x14ac:dyDescent="0.25">
      <c r="B6" s="7" t="s">
        <v>106</v>
      </c>
      <c r="Q6" s="7" t="s">
        <v>12</v>
      </c>
      <c r="AF6" s="7" t="s">
        <v>11</v>
      </c>
      <c r="AU6" s="7" t="s">
        <v>425</v>
      </c>
      <c r="BK6" s="7" t="s">
        <v>426</v>
      </c>
      <c r="BZ6" s="7" t="s">
        <v>4</v>
      </c>
    </row>
    <row r="7" spans="2:91" ht="15" customHeight="1" x14ac:dyDescent="0.25"/>
    <row r="8" spans="2:91" ht="15" customHeight="1" x14ac:dyDescent="0.25">
      <c r="B8" s="137" t="s">
        <v>449</v>
      </c>
      <c r="C8" s="133" t="s">
        <v>427</v>
      </c>
      <c r="D8" s="134"/>
      <c r="E8" s="135"/>
      <c r="F8" s="86" t="s">
        <v>2</v>
      </c>
      <c r="G8" s="86" t="s">
        <v>30</v>
      </c>
      <c r="H8" s="86" t="s">
        <v>58</v>
      </c>
      <c r="I8" s="86" t="s">
        <v>58</v>
      </c>
      <c r="J8" s="133" t="s">
        <v>428</v>
      </c>
      <c r="K8" s="134"/>
      <c r="L8" s="135"/>
      <c r="M8" s="136" t="s">
        <v>429</v>
      </c>
      <c r="N8" s="133"/>
      <c r="O8" s="136" t="s">
        <v>4</v>
      </c>
      <c r="Q8" s="137" t="str">
        <f>B8</f>
        <v>Kontrakt Indre by (osv)</v>
      </c>
      <c r="R8" s="133" t="s">
        <v>427</v>
      </c>
      <c r="S8" s="134"/>
      <c r="T8" s="135"/>
      <c r="U8" s="86" t="s">
        <v>2</v>
      </c>
      <c r="V8" s="86" t="s">
        <v>30</v>
      </c>
      <c r="W8" s="86" t="s">
        <v>58</v>
      </c>
      <c r="X8" s="86" t="s">
        <v>58</v>
      </c>
      <c r="Y8" s="133" t="s">
        <v>428</v>
      </c>
      <c r="Z8" s="134"/>
      <c r="AA8" s="135"/>
      <c r="AB8" s="136" t="s">
        <v>429</v>
      </c>
      <c r="AC8" s="133"/>
      <c r="AD8" s="136" t="s">
        <v>4</v>
      </c>
      <c r="AF8" s="137" t="str">
        <f>B8</f>
        <v>Kontrakt Indre by (osv)</v>
      </c>
      <c r="AG8" s="133" t="s">
        <v>427</v>
      </c>
      <c r="AH8" s="134"/>
      <c r="AI8" s="135"/>
      <c r="AJ8" s="86" t="s">
        <v>2</v>
      </c>
      <c r="AK8" s="86" t="s">
        <v>30</v>
      </c>
      <c r="AL8" s="86" t="s">
        <v>58</v>
      </c>
      <c r="AM8" s="86" t="s">
        <v>58</v>
      </c>
      <c r="AN8" s="133" t="s">
        <v>428</v>
      </c>
      <c r="AO8" s="134"/>
      <c r="AP8" s="135"/>
      <c r="AQ8" s="136" t="s">
        <v>429</v>
      </c>
      <c r="AR8" s="133"/>
      <c r="AS8" s="136" t="s">
        <v>4</v>
      </c>
      <c r="AU8" s="137" t="str">
        <f>B8</f>
        <v>Kontrakt Indre by (osv)</v>
      </c>
      <c r="AV8" s="133" t="s">
        <v>427</v>
      </c>
      <c r="AW8" s="134"/>
      <c r="AX8" s="135"/>
      <c r="AY8" s="86" t="s">
        <v>2</v>
      </c>
      <c r="AZ8" s="86" t="s">
        <v>30</v>
      </c>
      <c r="BA8" s="86" t="s">
        <v>58</v>
      </c>
      <c r="BB8" s="86" t="s">
        <v>58</v>
      </c>
      <c r="BC8" s="133" t="s">
        <v>428</v>
      </c>
      <c r="BD8" s="134"/>
      <c r="BE8" s="135"/>
      <c r="BF8" s="136" t="s">
        <v>429</v>
      </c>
      <c r="BG8" s="133"/>
      <c r="BH8" s="136" t="s">
        <v>4</v>
      </c>
      <c r="BK8" s="137" t="str">
        <f>B8</f>
        <v>Kontrakt Indre by (osv)</v>
      </c>
      <c r="BL8" s="133" t="s">
        <v>427</v>
      </c>
      <c r="BM8" s="134"/>
      <c r="BN8" s="135"/>
      <c r="BO8" s="86" t="s">
        <v>2</v>
      </c>
      <c r="BP8" s="86" t="s">
        <v>30</v>
      </c>
      <c r="BQ8" s="86" t="s">
        <v>58</v>
      </c>
      <c r="BR8" s="86" t="s">
        <v>58</v>
      </c>
      <c r="BS8" s="133" t="s">
        <v>428</v>
      </c>
      <c r="BT8" s="134"/>
      <c r="BU8" s="135"/>
      <c r="BV8" s="136" t="s">
        <v>429</v>
      </c>
      <c r="BW8" s="133"/>
      <c r="BX8" s="136" t="s">
        <v>4</v>
      </c>
      <c r="BZ8" s="137" t="str">
        <f>B8</f>
        <v>Kontrakt Indre by (osv)</v>
      </c>
      <c r="CA8" s="133" t="s">
        <v>427</v>
      </c>
      <c r="CB8" s="134"/>
      <c r="CC8" s="135"/>
      <c r="CD8" s="86" t="s">
        <v>2</v>
      </c>
      <c r="CE8" s="86" t="s">
        <v>30</v>
      </c>
      <c r="CF8" s="86" t="s">
        <v>58</v>
      </c>
      <c r="CG8" s="86" t="s">
        <v>58</v>
      </c>
      <c r="CH8" s="133" t="s">
        <v>428</v>
      </c>
      <c r="CI8" s="134"/>
      <c r="CJ8" s="135"/>
      <c r="CK8" s="136" t="s">
        <v>429</v>
      </c>
      <c r="CL8" s="133"/>
      <c r="CM8" s="136" t="s">
        <v>4</v>
      </c>
    </row>
    <row r="9" spans="2:91" x14ac:dyDescent="0.25">
      <c r="B9" s="138"/>
      <c r="C9" s="67" t="s">
        <v>5</v>
      </c>
      <c r="D9" s="67" t="s">
        <v>112</v>
      </c>
      <c r="E9" s="67" t="s">
        <v>113</v>
      </c>
      <c r="F9" s="67" t="s">
        <v>8</v>
      </c>
      <c r="G9" s="67" t="s">
        <v>31</v>
      </c>
      <c r="H9" s="67" t="s">
        <v>15</v>
      </c>
      <c r="I9" s="68" t="s">
        <v>16</v>
      </c>
      <c r="J9" s="67" t="s">
        <v>9</v>
      </c>
      <c r="K9" s="67" t="s">
        <v>15</v>
      </c>
      <c r="L9" s="67" t="s">
        <v>57</v>
      </c>
      <c r="M9" s="67" t="s">
        <v>9</v>
      </c>
      <c r="N9" s="69" t="s">
        <v>8</v>
      </c>
      <c r="O9" s="136"/>
      <c r="Q9" s="138"/>
      <c r="R9" s="67" t="s">
        <v>5</v>
      </c>
      <c r="S9" s="67" t="s">
        <v>112</v>
      </c>
      <c r="T9" s="67" t="s">
        <v>113</v>
      </c>
      <c r="U9" s="67" t="s">
        <v>8</v>
      </c>
      <c r="V9" s="67" t="s">
        <v>31</v>
      </c>
      <c r="W9" s="67" t="s">
        <v>15</v>
      </c>
      <c r="X9" s="68" t="s">
        <v>16</v>
      </c>
      <c r="Y9" s="67" t="s">
        <v>9</v>
      </c>
      <c r="Z9" s="67" t="s">
        <v>15</v>
      </c>
      <c r="AA9" s="67" t="s">
        <v>57</v>
      </c>
      <c r="AB9" s="67" t="s">
        <v>9</v>
      </c>
      <c r="AC9" s="69" t="s">
        <v>8</v>
      </c>
      <c r="AD9" s="136"/>
      <c r="AF9" s="138"/>
      <c r="AG9" s="67" t="s">
        <v>5</v>
      </c>
      <c r="AH9" s="67" t="s">
        <v>112</v>
      </c>
      <c r="AI9" s="67" t="s">
        <v>113</v>
      </c>
      <c r="AJ9" s="67" t="s">
        <v>8</v>
      </c>
      <c r="AK9" s="67" t="s">
        <v>31</v>
      </c>
      <c r="AL9" s="67" t="s">
        <v>15</v>
      </c>
      <c r="AM9" s="68" t="s">
        <v>16</v>
      </c>
      <c r="AN9" s="67" t="s">
        <v>9</v>
      </c>
      <c r="AO9" s="67" t="s">
        <v>15</v>
      </c>
      <c r="AP9" s="67" t="s">
        <v>57</v>
      </c>
      <c r="AQ9" s="67" t="s">
        <v>9</v>
      </c>
      <c r="AR9" s="69" t="s">
        <v>8</v>
      </c>
      <c r="AS9" s="136"/>
      <c r="AU9" s="138"/>
      <c r="AV9" s="67" t="s">
        <v>5</v>
      </c>
      <c r="AW9" s="67" t="s">
        <v>112</v>
      </c>
      <c r="AX9" s="67" t="s">
        <v>113</v>
      </c>
      <c r="AY9" s="67" t="s">
        <v>8</v>
      </c>
      <c r="AZ9" s="67" t="s">
        <v>31</v>
      </c>
      <c r="BA9" s="67" t="s">
        <v>15</v>
      </c>
      <c r="BB9" s="68" t="s">
        <v>16</v>
      </c>
      <c r="BC9" s="67" t="s">
        <v>9</v>
      </c>
      <c r="BD9" s="67" t="s">
        <v>15</v>
      </c>
      <c r="BE9" s="67" t="s">
        <v>57</v>
      </c>
      <c r="BF9" s="67" t="s">
        <v>9</v>
      </c>
      <c r="BG9" s="69" t="s">
        <v>8</v>
      </c>
      <c r="BH9" s="136"/>
      <c r="BK9" s="138"/>
      <c r="BL9" s="67" t="s">
        <v>5</v>
      </c>
      <c r="BM9" s="67" t="s">
        <v>112</v>
      </c>
      <c r="BN9" s="67" t="s">
        <v>113</v>
      </c>
      <c r="BO9" s="67" t="s">
        <v>8</v>
      </c>
      <c r="BP9" s="67" t="s">
        <v>31</v>
      </c>
      <c r="BQ9" s="67" t="s">
        <v>15</v>
      </c>
      <c r="BR9" s="68" t="s">
        <v>16</v>
      </c>
      <c r="BS9" s="67" t="s">
        <v>9</v>
      </c>
      <c r="BT9" s="67" t="s">
        <v>15</v>
      </c>
      <c r="BU9" s="67" t="s">
        <v>57</v>
      </c>
      <c r="BV9" s="67" t="s">
        <v>9</v>
      </c>
      <c r="BW9" s="69" t="s">
        <v>8</v>
      </c>
      <c r="BX9" s="136"/>
      <c r="BZ9" s="138"/>
      <c r="CA9" s="67" t="s">
        <v>5</v>
      </c>
      <c r="CB9" s="67" t="s">
        <v>112</v>
      </c>
      <c r="CC9" s="67" t="s">
        <v>113</v>
      </c>
      <c r="CD9" s="67" t="s">
        <v>8</v>
      </c>
      <c r="CE9" s="67" t="s">
        <v>31</v>
      </c>
      <c r="CF9" s="67" t="s">
        <v>15</v>
      </c>
      <c r="CG9" s="68" t="s">
        <v>16</v>
      </c>
      <c r="CH9" s="67" t="s">
        <v>9</v>
      </c>
      <c r="CI9" s="67" t="s">
        <v>15</v>
      </c>
      <c r="CJ9" s="67" t="s">
        <v>57</v>
      </c>
      <c r="CK9" s="67" t="s">
        <v>9</v>
      </c>
      <c r="CL9" s="69" t="s">
        <v>8</v>
      </c>
      <c r="CM9" s="136"/>
    </row>
    <row r="10" spans="2:91" x14ac:dyDescent="0.25">
      <c r="B10" s="70" t="s">
        <v>114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5"/>
      <c r="O10" s="76"/>
      <c r="Q10" s="70" t="s">
        <v>114</v>
      </c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5"/>
      <c r="AD10" s="76"/>
      <c r="AF10" s="70" t="s">
        <v>114</v>
      </c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5"/>
      <c r="AS10" s="76"/>
      <c r="AU10" s="70" t="s">
        <v>114</v>
      </c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5"/>
      <c r="BH10" s="76"/>
      <c r="BK10" s="70" t="s">
        <v>114</v>
      </c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5"/>
      <c r="BX10" s="76"/>
      <c r="BZ10" s="70" t="s">
        <v>114</v>
      </c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5"/>
      <c r="CM10" s="76"/>
    </row>
    <row r="11" spans="2:91" x14ac:dyDescent="0.25">
      <c r="B11" s="71" t="s">
        <v>115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5"/>
      <c r="O11" s="76"/>
      <c r="Q11" s="71" t="s">
        <v>115</v>
      </c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5"/>
      <c r="AD11" s="76"/>
      <c r="AF11" s="71" t="s">
        <v>115</v>
      </c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5"/>
      <c r="AS11" s="76"/>
      <c r="AU11" s="71" t="s">
        <v>115</v>
      </c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5"/>
      <c r="BH11" s="76"/>
      <c r="BK11" s="71" t="s">
        <v>115</v>
      </c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5"/>
      <c r="BX11" s="76"/>
      <c r="BZ11" s="71" t="s">
        <v>115</v>
      </c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5"/>
      <c r="CM11" s="76"/>
    </row>
    <row r="12" spans="2:91" x14ac:dyDescent="0.25">
      <c r="B12" s="71" t="s">
        <v>116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8"/>
      <c r="O12" s="76"/>
      <c r="Q12" s="71" t="s">
        <v>116</v>
      </c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8"/>
      <c r="AD12" s="76"/>
      <c r="AF12" s="71" t="s">
        <v>116</v>
      </c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8"/>
      <c r="AS12" s="76"/>
      <c r="AU12" s="71" t="s">
        <v>116</v>
      </c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8"/>
      <c r="BH12" s="76"/>
      <c r="BK12" s="71" t="s">
        <v>116</v>
      </c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8"/>
      <c r="BX12" s="76"/>
      <c r="BZ12" s="71" t="s">
        <v>116</v>
      </c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8"/>
      <c r="CM12" s="76"/>
    </row>
    <row r="13" spans="2:91" x14ac:dyDescent="0.25">
      <c r="B13" s="71" t="s">
        <v>117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  <c r="O13" s="76"/>
      <c r="Q13" s="71" t="s">
        <v>117</v>
      </c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80"/>
      <c r="AD13" s="76"/>
      <c r="AF13" s="71" t="s">
        <v>117</v>
      </c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80"/>
      <c r="AS13" s="76"/>
      <c r="AU13" s="71" t="s">
        <v>117</v>
      </c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80"/>
      <c r="BH13" s="76"/>
      <c r="BK13" s="71" t="s">
        <v>117</v>
      </c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80"/>
      <c r="BX13" s="76"/>
      <c r="BZ13" s="71" t="s">
        <v>117</v>
      </c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80"/>
      <c r="CM13" s="76"/>
    </row>
    <row r="14" spans="2:91" x14ac:dyDescent="0.25">
      <c r="B14" s="71" t="s">
        <v>118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80"/>
      <c r="O14" s="76"/>
      <c r="Q14" s="71" t="s">
        <v>118</v>
      </c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80"/>
      <c r="AD14" s="76"/>
      <c r="AF14" s="71" t="s">
        <v>118</v>
      </c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80"/>
      <c r="AS14" s="76"/>
      <c r="AU14" s="71" t="s">
        <v>118</v>
      </c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80"/>
      <c r="BH14" s="76"/>
      <c r="BK14" s="71" t="s">
        <v>118</v>
      </c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80"/>
      <c r="BX14" s="76"/>
      <c r="BZ14" s="71" t="s">
        <v>118</v>
      </c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80"/>
      <c r="CM14" s="76"/>
    </row>
    <row r="15" spans="2:91" x14ac:dyDescent="0.25">
      <c r="B15" s="71" t="s">
        <v>119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80"/>
      <c r="O15" s="76"/>
      <c r="Q15" s="71" t="s">
        <v>119</v>
      </c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80"/>
      <c r="AD15" s="76"/>
      <c r="AF15" s="71" t="s">
        <v>119</v>
      </c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80"/>
      <c r="AS15" s="76"/>
      <c r="AU15" s="71" t="s">
        <v>119</v>
      </c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80"/>
      <c r="BH15" s="76"/>
      <c r="BK15" s="71" t="s">
        <v>119</v>
      </c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80"/>
      <c r="BX15" s="76"/>
      <c r="BZ15" s="71" t="s">
        <v>119</v>
      </c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80"/>
      <c r="CM15" s="76"/>
    </row>
    <row r="16" spans="2:91" x14ac:dyDescent="0.25">
      <c r="B16" s="71" t="s">
        <v>120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80"/>
      <c r="O16" s="76"/>
      <c r="Q16" s="71" t="s">
        <v>120</v>
      </c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80"/>
      <c r="AD16" s="76"/>
      <c r="AF16" s="71" t="s">
        <v>120</v>
      </c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80"/>
      <c r="AS16" s="76"/>
      <c r="AU16" s="71" t="s">
        <v>120</v>
      </c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80"/>
      <c r="BH16" s="76"/>
      <c r="BK16" s="71" t="s">
        <v>120</v>
      </c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80"/>
      <c r="BX16" s="76"/>
      <c r="BZ16" s="71" t="s">
        <v>120</v>
      </c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80"/>
      <c r="CM16" s="76"/>
    </row>
    <row r="17" spans="2:91" x14ac:dyDescent="0.25">
      <c r="B17" s="71" t="s">
        <v>121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0"/>
      <c r="O17" s="76"/>
      <c r="Q17" s="71" t="s">
        <v>121</v>
      </c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80"/>
      <c r="AD17" s="76"/>
      <c r="AF17" s="71" t="s">
        <v>121</v>
      </c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80"/>
      <c r="AS17" s="76"/>
      <c r="AU17" s="71" t="s">
        <v>121</v>
      </c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80"/>
      <c r="BH17" s="76"/>
      <c r="BK17" s="71" t="s">
        <v>121</v>
      </c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80"/>
      <c r="BX17" s="76"/>
      <c r="BZ17" s="71" t="s">
        <v>121</v>
      </c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80"/>
      <c r="CM17" s="76"/>
    </row>
    <row r="18" spans="2:91" x14ac:dyDescent="0.25">
      <c r="B18" s="71" t="s">
        <v>122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80"/>
      <c r="O18" s="76"/>
      <c r="Q18" s="71" t="s">
        <v>122</v>
      </c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80"/>
      <c r="AD18" s="76"/>
      <c r="AF18" s="71" t="s">
        <v>122</v>
      </c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80"/>
      <c r="AS18" s="76"/>
      <c r="AU18" s="71" t="s">
        <v>122</v>
      </c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80"/>
      <c r="BH18" s="76"/>
      <c r="BK18" s="71" t="s">
        <v>122</v>
      </c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80"/>
      <c r="BX18" s="76"/>
      <c r="BZ18" s="71" t="s">
        <v>122</v>
      </c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80"/>
      <c r="CM18" s="76"/>
    </row>
    <row r="19" spans="2:91" x14ac:dyDescent="0.25">
      <c r="B19" s="71" t="s">
        <v>123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  <c r="O19" s="76"/>
      <c r="Q19" s="71" t="s">
        <v>123</v>
      </c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80"/>
      <c r="AD19" s="76"/>
      <c r="AF19" s="71" t="s">
        <v>123</v>
      </c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80"/>
      <c r="AS19" s="76"/>
      <c r="AU19" s="71" t="s">
        <v>123</v>
      </c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80"/>
      <c r="BH19" s="76"/>
      <c r="BK19" s="71" t="s">
        <v>123</v>
      </c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80"/>
      <c r="BX19" s="76"/>
      <c r="BZ19" s="71" t="s">
        <v>123</v>
      </c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80"/>
      <c r="CM19" s="76"/>
    </row>
    <row r="20" spans="2:91" x14ac:dyDescent="0.25">
      <c r="B20" s="72" t="s">
        <v>124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  <c r="O20" s="76"/>
      <c r="Q20" s="72" t="s">
        <v>124</v>
      </c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2"/>
      <c r="AD20" s="76"/>
      <c r="AF20" s="72" t="s">
        <v>124</v>
      </c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2"/>
      <c r="AS20" s="76"/>
      <c r="AU20" s="72" t="s">
        <v>124</v>
      </c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2"/>
      <c r="BH20" s="76"/>
      <c r="BK20" s="72" t="s">
        <v>124</v>
      </c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2"/>
      <c r="BX20" s="76"/>
      <c r="BZ20" s="72" t="s">
        <v>124</v>
      </c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2"/>
      <c r="CM20" s="76"/>
    </row>
    <row r="21" spans="2:91" x14ac:dyDescent="0.25">
      <c r="B21" s="73" t="s">
        <v>125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4"/>
      <c r="O21" s="85">
        <v>110000</v>
      </c>
      <c r="Q21" s="73" t="s">
        <v>125</v>
      </c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4"/>
      <c r="AD21" s="85"/>
      <c r="AF21" s="73" t="s">
        <v>125</v>
      </c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4"/>
      <c r="AS21" s="85"/>
      <c r="AU21" s="73" t="s">
        <v>125</v>
      </c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4"/>
      <c r="BH21" s="85"/>
      <c r="BK21" s="73" t="s">
        <v>125</v>
      </c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4"/>
      <c r="BX21" s="85"/>
      <c r="BZ21" s="73" t="s">
        <v>125</v>
      </c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4"/>
      <c r="CM21" s="85"/>
    </row>
    <row r="24" spans="2:91" ht="18.75" x14ac:dyDescent="0.3">
      <c r="B24" s="8" t="s">
        <v>438</v>
      </c>
    </row>
    <row r="26" spans="2:91" x14ac:dyDescent="0.25">
      <c r="B26" s="7" t="s">
        <v>106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 t="s">
        <v>12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 t="s">
        <v>11</v>
      </c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 t="s">
        <v>425</v>
      </c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 t="s">
        <v>426</v>
      </c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 t="s">
        <v>4</v>
      </c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</row>
    <row r="28" spans="2:91" ht="15" customHeight="1" x14ac:dyDescent="0.25">
      <c r="B28" s="137" t="str">
        <f>B8</f>
        <v>Kontrakt Indre by (osv)</v>
      </c>
      <c r="C28" s="133" t="s">
        <v>427</v>
      </c>
      <c r="D28" s="134"/>
      <c r="E28" s="135"/>
      <c r="F28" s="86" t="s">
        <v>2</v>
      </c>
      <c r="G28" s="86" t="s">
        <v>30</v>
      </c>
      <c r="H28" s="86" t="s">
        <v>58</v>
      </c>
      <c r="I28" s="86" t="s">
        <v>58</v>
      </c>
      <c r="J28" s="133" t="s">
        <v>428</v>
      </c>
      <c r="K28" s="134"/>
      <c r="L28" s="135"/>
      <c r="M28" s="136" t="s">
        <v>429</v>
      </c>
      <c r="N28" s="133"/>
      <c r="O28" s="136" t="s">
        <v>4</v>
      </c>
      <c r="Q28" s="137" t="str">
        <f>B8</f>
        <v>Kontrakt Indre by (osv)</v>
      </c>
      <c r="R28" s="133" t="s">
        <v>427</v>
      </c>
      <c r="S28" s="134"/>
      <c r="T28" s="135"/>
      <c r="U28" s="86" t="s">
        <v>2</v>
      </c>
      <c r="V28" s="86" t="s">
        <v>30</v>
      </c>
      <c r="W28" s="86" t="s">
        <v>58</v>
      </c>
      <c r="X28" s="86" t="s">
        <v>58</v>
      </c>
      <c r="Y28" s="133" t="s">
        <v>428</v>
      </c>
      <c r="Z28" s="134"/>
      <c r="AA28" s="135"/>
      <c r="AB28" s="136" t="s">
        <v>429</v>
      </c>
      <c r="AC28" s="133"/>
      <c r="AD28" s="136" t="s">
        <v>4</v>
      </c>
      <c r="AF28" s="137" t="str">
        <f>B8</f>
        <v>Kontrakt Indre by (osv)</v>
      </c>
      <c r="AG28" s="133" t="s">
        <v>427</v>
      </c>
      <c r="AH28" s="134"/>
      <c r="AI28" s="135"/>
      <c r="AJ28" s="86" t="s">
        <v>2</v>
      </c>
      <c r="AK28" s="86" t="s">
        <v>30</v>
      </c>
      <c r="AL28" s="86" t="s">
        <v>58</v>
      </c>
      <c r="AM28" s="86" t="s">
        <v>58</v>
      </c>
      <c r="AN28" s="133" t="s">
        <v>428</v>
      </c>
      <c r="AO28" s="134"/>
      <c r="AP28" s="135"/>
      <c r="AQ28" s="136" t="s">
        <v>429</v>
      </c>
      <c r="AR28" s="133"/>
      <c r="AS28" s="136" t="s">
        <v>4</v>
      </c>
      <c r="AU28" s="137" t="str">
        <f>B8</f>
        <v>Kontrakt Indre by (osv)</v>
      </c>
      <c r="AV28" s="133" t="s">
        <v>427</v>
      </c>
      <c r="AW28" s="134"/>
      <c r="AX28" s="135"/>
      <c r="AY28" s="86" t="s">
        <v>2</v>
      </c>
      <c r="AZ28" s="86" t="s">
        <v>30</v>
      </c>
      <c r="BA28" s="86" t="s">
        <v>58</v>
      </c>
      <c r="BB28" s="86" t="s">
        <v>58</v>
      </c>
      <c r="BC28" s="133" t="s">
        <v>428</v>
      </c>
      <c r="BD28" s="134"/>
      <c r="BE28" s="135"/>
      <c r="BF28" s="136" t="s">
        <v>429</v>
      </c>
      <c r="BG28" s="133"/>
      <c r="BH28" s="136" t="s">
        <v>4</v>
      </c>
      <c r="BK28" s="137" t="str">
        <f>B8</f>
        <v>Kontrakt Indre by (osv)</v>
      </c>
      <c r="BL28" s="133" t="s">
        <v>427</v>
      </c>
      <c r="BM28" s="134"/>
      <c r="BN28" s="135"/>
      <c r="BO28" s="86" t="s">
        <v>2</v>
      </c>
      <c r="BP28" s="86" t="s">
        <v>30</v>
      </c>
      <c r="BQ28" s="86" t="s">
        <v>58</v>
      </c>
      <c r="BR28" s="86" t="s">
        <v>58</v>
      </c>
      <c r="BS28" s="133" t="s">
        <v>428</v>
      </c>
      <c r="BT28" s="134"/>
      <c r="BU28" s="135"/>
      <c r="BV28" s="136" t="s">
        <v>429</v>
      </c>
      <c r="BW28" s="133"/>
      <c r="BX28" s="136" t="s">
        <v>4</v>
      </c>
      <c r="BZ28" s="137" t="str">
        <f>B8</f>
        <v>Kontrakt Indre by (osv)</v>
      </c>
      <c r="CA28" s="133" t="s">
        <v>427</v>
      </c>
      <c r="CB28" s="134"/>
      <c r="CC28" s="135"/>
      <c r="CD28" s="86" t="s">
        <v>2</v>
      </c>
      <c r="CE28" s="86" t="s">
        <v>30</v>
      </c>
      <c r="CF28" s="86" t="s">
        <v>58</v>
      </c>
      <c r="CG28" s="86" t="s">
        <v>58</v>
      </c>
      <c r="CH28" s="133" t="s">
        <v>428</v>
      </c>
      <c r="CI28" s="134"/>
      <c r="CJ28" s="135"/>
      <c r="CK28" s="136" t="s">
        <v>429</v>
      </c>
      <c r="CL28" s="133"/>
      <c r="CM28" s="136" t="s">
        <v>4</v>
      </c>
    </row>
    <row r="29" spans="2:91" x14ac:dyDescent="0.25">
      <c r="B29" s="138"/>
      <c r="C29" s="67" t="s">
        <v>5</v>
      </c>
      <c r="D29" s="67" t="s">
        <v>112</v>
      </c>
      <c r="E29" s="67" t="s">
        <v>113</v>
      </c>
      <c r="F29" s="67" t="s">
        <v>8</v>
      </c>
      <c r="G29" s="67" t="s">
        <v>31</v>
      </c>
      <c r="H29" s="67" t="s">
        <v>15</v>
      </c>
      <c r="I29" s="68" t="s">
        <v>16</v>
      </c>
      <c r="J29" s="67" t="s">
        <v>9</v>
      </c>
      <c r="K29" s="67" t="s">
        <v>15</v>
      </c>
      <c r="L29" s="67" t="s">
        <v>57</v>
      </c>
      <c r="M29" s="67" t="s">
        <v>9</v>
      </c>
      <c r="N29" s="69" t="s">
        <v>8</v>
      </c>
      <c r="O29" s="136"/>
      <c r="Q29" s="138"/>
      <c r="R29" s="67" t="s">
        <v>5</v>
      </c>
      <c r="S29" s="67" t="s">
        <v>112</v>
      </c>
      <c r="T29" s="67" t="s">
        <v>113</v>
      </c>
      <c r="U29" s="67" t="s">
        <v>8</v>
      </c>
      <c r="V29" s="67" t="s">
        <v>31</v>
      </c>
      <c r="W29" s="67" t="s">
        <v>15</v>
      </c>
      <c r="X29" s="68" t="s">
        <v>16</v>
      </c>
      <c r="Y29" s="67" t="s">
        <v>9</v>
      </c>
      <c r="Z29" s="67" t="s">
        <v>15</v>
      </c>
      <c r="AA29" s="67" t="s">
        <v>57</v>
      </c>
      <c r="AB29" s="67" t="s">
        <v>9</v>
      </c>
      <c r="AC29" s="69" t="s">
        <v>8</v>
      </c>
      <c r="AD29" s="136"/>
      <c r="AF29" s="138"/>
      <c r="AG29" s="67" t="s">
        <v>5</v>
      </c>
      <c r="AH29" s="67" t="s">
        <v>112</v>
      </c>
      <c r="AI29" s="67" t="s">
        <v>113</v>
      </c>
      <c r="AJ29" s="67" t="s">
        <v>8</v>
      </c>
      <c r="AK29" s="67" t="s">
        <v>31</v>
      </c>
      <c r="AL29" s="67" t="s">
        <v>15</v>
      </c>
      <c r="AM29" s="68" t="s">
        <v>16</v>
      </c>
      <c r="AN29" s="67" t="s">
        <v>9</v>
      </c>
      <c r="AO29" s="67" t="s">
        <v>15</v>
      </c>
      <c r="AP29" s="67" t="s">
        <v>57</v>
      </c>
      <c r="AQ29" s="67" t="s">
        <v>9</v>
      </c>
      <c r="AR29" s="69" t="s">
        <v>8</v>
      </c>
      <c r="AS29" s="136"/>
      <c r="AU29" s="138"/>
      <c r="AV29" s="67" t="s">
        <v>5</v>
      </c>
      <c r="AW29" s="67" t="s">
        <v>112</v>
      </c>
      <c r="AX29" s="67" t="s">
        <v>113</v>
      </c>
      <c r="AY29" s="67" t="s">
        <v>8</v>
      </c>
      <c r="AZ29" s="67" t="s">
        <v>31</v>
      </c>
      <c r="BA29" s="67" t="s">
        <v>15</v>
      </c>
      <c r="BB29" s="68" t="s">
        <v>16</v>
      </c>
      <c r="BC29" s="67" t="s">
        <v>9</v>
      </c>
      <c r="BD29" s="67" t="s">
        <v>15</v>
      </c>
      <c r="BE29" s="67" t="s">
        <v>57</v>
      </c>
      <c r="BF29" s="67" t="s">
        <v>9</v>
      </c>
      <c r="BG29" s="69" t="s">
        <v>8</v>
      </c>
      <c r="BH29" s="136"/>
      <c r="BK29" s="138"/>
      <c r="BL29" s="67" t="s">
        <v>5</v>
      </c>
      <c r="BM29" s="67" t="s">
        <v>112</v>
      </c>
      <c r="BN29" s="67" t="s">
        <v>113</v>
      </c>
      <c r="BO29" s="67" t="s">
        <v>8</v>
      </c>
      <c r="BP29" s="67" t="s">
        <v>31</v>
      </c>
      <c r="BQ29" s="67" t="s">
        <v>15</v>
      </c>
      <c r="BR29" s="68" t="s">
        <v>16</v>
      </c>
      <c r="BS29" s="67" t="s">
        <v>9</v>
      </c>
      <c r="BT29" s="67" t="s">
        <v>15</v>
      </c>
      <c r="BU29" s="67" t="s">
        <v>57</v>
      </c>
      <c r="BV29" s="67" t="s">
        <v>9</v>
      </c>
      <c r="BW29" s="69" t="s">
        <v>8</v>
      </c>
      <c r="BX29" s="136"/>
      <c r="BZ29" s="138"/>
      <c r="CA29" s="67" t="s">
        <v>5</v>
      </c>
      <c r="CB29" s="67" t="s">
        <v>112</v>
      </c>
      <c r="CC29" s="67" t="s">
        <v>113</v>
      </c>
      <c r="CD29" s="67" t="s">
        <v>8</v>
      </c>
      <c r="CE29" s="67" t="s">
        <v>31</v>
      </c>
      <c r="CF29" s="67" t="s">
        <v>15</v>
      </c>
      <c r="CG29" s="68" t="s">
        <v>16</v>
      </c>
      <c r="CH29" s="67" t="s">
        <v>9</v>
      </c>
      <c r="CI29" s="67" t="s">
        <v>15</v>
      </c>
      <c r="CJ29" s="67" t="s">
        <v>57</v>
      </c>
      <c r="CK29" s="67" t="s">
        <v>9</v>
      </c>
      <c r="CL29" s="69" t="s">
        <v>8</v>
      </c>
      <c r="CM29" s="136"/>
    </row>
    <row r="30" spans="2:91" x14ac:dyDescent="0.25">
      <c r="B30" s="70" t="s">
        <v>114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5"/>
      <c r="O30" s="76"/>
      <c r="Q30" s="70" t="s">
        <v>114</v>
      </c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5"/>
      <c r="AD30" s="76"/>
      <c r="AF30" s="70" t="s">
        <v>114</v>
      </c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5"/>
      <c r="AS30" s="76"/>
      <c r="AU30" s="70" t="s">
        <v>114</v>
      </c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5"/>
      <c r="BH30" s="76"/>
      <c r="BK30" s="70" t="s">
        <v>114</v>
      </c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5"/>
      <c r="BX30" s="76"/>
      <c r="BZ30" s="70" t="s">
        <v>114</v>
      </c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5"/>
      <c r="CM30" s="76"/>
    </row>
    <row r="31" spans="2:91" x14ac:dyDescent="0.25">
      <c r="B31" s="71" t="s">
        <v>115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5"/>
      <c r="O31" s="76"/>
      <c r="Q31" s="71" t="s">
        <v>115</v>
      </c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5"/>
      <c r="AD31" s="76"/>
      <c r="AF31" s="71" t="s">
        <v>115</v>
      </c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5"/>
      <c r="AS31" s="76"/>
      <c r="AU31" s="71" t="s">
        <v>115</v>
      </c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5"/>
      <c r="BH31" s="76"/>
      <c r="BK31" s="71" t="s">
        <v>115</v>
      </c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5"/>
      <c r="BX31" s="76"/>
      <c r="BZ31" s="71" t="s">
        <v>115</v>
      </c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5"/>
      <c r="CM31" s="76"/>
    </row>
    <row r="32" spans="2:91" x14ac:dyDescent="0.25">
      <c r="B32" s="71" t="s">
        <v>116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8"/>
      <c r="O32" s="76"/>
      <c r="Q32" s="71" t="s">
        <v>116</v>
      </c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8"/>
      <c r="AD32" s="76"/>
      <c r="AF32" s="71" t="s">
        <v>116</v>
      </c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8"/>
      <c r="AS32" s="76"/>
      <c r="AU32" s="71" t="s">
        <v>116</v>
      </c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8"/>
      <c r="BH32" s="76"/>
      <c r="BK32" s="71" t="s">
        <v>116</v>
      </c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8"/>
      <c r="BX32" s="76"/>
      <c r="BZ32" s="71" t="s">
        <v>116</v>
      </c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8"/>
      <c r="CM32" s="76"/>
    </row>
    <row r="33" spans="2:91" x14ac:dyDescent="0.25">
      <c r="B33" s="71" t="s">
        <v>117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80"/>
      <c r="O33" s="76"/>
      <c r="Q33" s="71" t="s">
        <v>117</v>
      </c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80"/>
      <c r="AD33" s="76"/>
      <c r="AF33" s="71" t="s">
        <v>117</v>
      </c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80"/>
      <c r="AS33" s="76"/>
      <c r="AU33" s="71" t="s">
        <v>117</v>
      </c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80"/>
      <c r="BH33" s="76"/>
      <c r="BK33" s="71" t="s">
        <v>117</v>
      </c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80"/>
      <c r="BX33" s="76"/>
      <c r="BZ33" s="71" t="s">
        <v>117</v>
      </c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80"/>
      <c r="CM33" s="76"/>
    </row>
    <row r="34" spans="2:91" x14ac:dyDescent="0.25">
      <c r="B34" s="71" t="s">
        <v>118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80"/>
      <c r="O34" s="76"/>
      <c r="Q34" s="71" t="s">
        <v>118</v>
      </c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80"/>
      <c r="AD34" s="76"/>
      <c r="AF34" s="71" t="s">
        <v>118</v>
      </c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80"/>
      <c r="AS34" s="76"/>
      <c r="AU34" s="71" t="s">
        <v>118</v>
      </c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80"/>
      <c r="BH34" s="76"/>
      <c r="BK34" s="71" t="s">
        <v>118</v>
      </c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80"/>
      <c r="BX34" s="76"/>
      <c r="BZ34" s="71" t="s">
        <v>118</v>
      </c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80"/>
      <c r="CM34" s="76"/>
    </row>
    <row r="35" spans="2:91" x14ac:dyDescent="0.25">
      <c r="B35" s="71" t="s">
        <v>119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80"/>
      <c r="O35" s="76"/>
      <c r="Q35" s="71" t="s">
        <v>119</v>
      </c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80"/>
      <c r="AD35" s="76"/>
      <c r="AF35" s="71" t="s">
        <v>119</v>
      </c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80"/>
      <c r="AS35" s="76"/>
      <c r="AU35" s="71" t="s">
        <v>119</v>
      </c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80"/>
      <c r="BH35" s="76"/>
      <c r="BK35" s="71" t="s">
        <v>119</v>
      </c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80"/>
      <c r="BX35" s="76"/>
      <c r="BZ35" s="71" t="s">
        <v>119</v>
      </c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80"/>
      <c r="CM35" s="76"/>
    </row>
    <row r="36" spans="2:91" x14ac:dyDescent="0.25">
      <c r="B36" s="71" t="s">
        <v>120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80"/>
      <c r="O36" s="76"/>
      <c r="Q36" s="71" t="s">
        <v>120</v>
      </c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80"/>
      <c r="AD36" s="76"/>
      <c r="AF36" s="71" t="s">
        <v>120</v>
      </c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80"/>
      <c r="AS36" s="76"/>
      <c r="AU36" s="71" t="s">
        <v>120</v>
      </c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80"/>
      <c r="BH36" s="76"/>
      <c r="BK36" s="71" t="s">
        <v>120</v>
      </c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80"/>
      <c r="BX36" s="76"/>
      <c r="BZ36" s="71" t="s">
        <v>120</v>
      </c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80"/>
      <c r="CM36" s="76"/>
    </row>
    <row r="37" spans="2:91" x14ac:dyDescent="0.25">
      <c r="B37" s="71" t="s">
        <v>121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80"/>
      <c r="O37" s="76"/>
      <c r="Q37" s="71" t="s">
        <v>121</v>
      </c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80"/>
      <c r="AD37" s="76"/>
      <c r="AF37" s="71" t="s">
        <v>121</v>
      </c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80"/>
      <c r="AS37" s="76"/>
      <c r="AU37" s="71" t="s">
        <v>121</v>
      </c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80"/>
      <c r="BH37" s="76"/>
      <c r="BK37" s="71" t="s">
        <v>121</v>
      </c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80"/>
      <c r="BX37" s="76"/>
      <c r="BZ37" s="71" t="s">
        <v>121</v>
      </c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80"/>
      <c r="CM37" s="76"/>
    </row>
    <row r="38" spans="2:91" x14ac:dyDescent="0.25">
      <c r="B38" s="71" t="s">
        <v>122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80"/>
      <c r="O38" s="76"/>
      <c r="Q38" s="71" t="s">
        <v>122</v>
      </c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80"/>
      <c r="AD38" s="76"/>
      <c r="AF38" s="71" t="s">
        <v>122</v>
      </c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80"/>
      <c r="AS38" s="76"/>
      <c r="AU38" s="71" t="s">
        <v>122</v>
      </c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80"/>
      <c r="BH38" s="76"/>
      <c r="BK38" s="71" t="s">
        <v>122</v>
      </c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80"/>
      <c r="BX38" s="76"/>
      <c r="BZ38" s="71" t="s">
        <v>122</v>
      </c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80"/>
      <c r="CM38" s="76"/>
    </row>
    <row r="39" spans="2:91" x14ac:dyDescent="0.25">
      <c r="B39" s="71" t="s">
        <v>123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80"/>
      <c r="O39" s="76"/>
      <c r="Q39" s="71" t="s">
        <v>123</v>
      </c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80"/>
      <c r="AD39" s="76"/>
      <c r="AF39" s="71" t="s">
        <v>123</v>
      </c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80"/>
      <c r="AS39" s="76"/>
      <c r="AU39" s="71" t="s">
        <v>123</v>
      </c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80"/>
      <c r="BH39" s="76"/>
      <c r="BK39" s="71" t="s">
        <v>123</v>
      </c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80"/>
      <c r="BX39" s="76"/>
      <c r="BZ39" s="71" t="s">
        <v>123</v>
      </c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80"/>
      <c r="CM39" s="76"/>
    </row>
    <row r="40" spans="2:91" x14ac:dyDescent="0.25">
      <c r="B40" s="72" t="s">
        <v>124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2"/>
      <c r="O40" s="76"/>
      <c r="Q40" s="72" t="s">
        <v>124</v>
      </c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2"/>
      <c r="AD40" s="76"/>
      <c r="AF40" s="72" t="s">
        <v>124</v>
      </c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2"/>
      <c r="AS40" s="76"/>
      <c r="AU40" s="72" t="s">
        <v>124</v>
      </c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2"/>
      <c r="BH40" s="76"/>
      <c r="BK40" s="72" t="s">
        <v>124</v>
      </c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2"/>
      <c r="BX40" s="76"/>
      <c r="BZ40" s="72" t="s">
        <v>124</v>
      </c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2"/>
      <c r="CM40" s="76"/>
    </row>
    <row r="41" spans="2:91" x14ac:dyDescent="0.25">
      <c r="B41" s="73" t="s">
        <v>125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4"/>
      <c r="O41" s="85"/>
      <c r="Q41" s="73" t="s">
        <v>125</v>
      </c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4"/>
      <c r="AD41" s="85"/>
      <c r="AF41" s="73" t="s">
        <v>125</v>
      </c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4"/>
      <c r="AS41" s="85"/>
      <c r="AU41" s="73" t="s">
        <v>125</v>
      </c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4"/>
      <c r="BH41" s="85"/>
      <c r="BK41" s="73" t="s">
        <v>125</v>
      </c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4"/>
      <c r="BX41" s="85"/>
      <c r="BZ41" s="73" t="s">
        <v>125</v>
      </c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4"/>
      <c r="CM41" s="85"/>
    </row>
    <row r="44" spans="2:91" ht="18.75" x14ac:dyDescent="0.3">
      <c r="B44" s="8" t="s">
        <v>439</v>
      </c>
    </row>
    <row r="46" spans="2:91" x14ac:dyDescent="0.25">
      <c r="B46" s="7" t="s">
        <v>106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 t="s">
        <v>12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 t="s">
        <v>11</v>
      </c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 t="s">
        <v>425</v>
      </c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 t="s">
        <v>426</v>
      </c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 t="s">
        <v>4</v>
      </c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</row>
    <row r="48" spans="2:91" ht="15" customHeight="1" x14ac:dyDescent="0.25">
      <c r="B48" s="137" t="str">
        <f>B8</f>
        <v>Kontrakt Indre by (osv)</v>
      </c>
      <c r="C48" s="133" t="s">
        <v>427</v>
      </c>
      <c r="D48" s="134"/>
      <c r="E48" s="135"/>
      <c r="F48" s="86" t="s">
        <v>2</v>
      </c>
      <c r="G48" s="86" t="s">
        <v>30</v>
      </c>
      <c r="H48" s="86" t="s">
        <v>58</v>
      </c>
      <c r="I48" s="86" t="s">
        <v>58</v>
      </c>
      <c r="J48" s="133" t="s">
        <v>428</v>
      </c>
      <c r="K48" s="134"/>
      <c r="L48" s="135"/>
      <c r="M48" s="136" t="s">
        <v>429</v>
      </c>
      <c r="N48" s="133"/>
      <c r="O48" s="136" t="s">
        <v>4</v>
      </c>
      <c r="Q48" s="137" t="str">
        <f>B8</f>
        <v>Kontrakt Indre by (osv)</v>
      </c>
      <c r="R48" s="133" t="s">
        <v>427</v>
      </c>
      <c r="S48" s="134"/>
      <c r="T48" s="135"/>
      <c r="U48" s="86" t="s">
        <v>2</v>
      </c>
      <c r="V48" s="86" t="s">
        <v>30</v>
      </c>
      <c r="W48" s="86" t="s">
        <v>58</v>
      </c>
      <c r="X48" s="86" t="s">
        <v>58</v>
      </c>
      <c r="Y48" s="133" t="s">
        <v>428</v>
      </c>
      <c r="Z48" s="134"/>
      <c r="AA48" s="135"/>
      <c r="AB48" s="136" t="s">
        <v>429</v>
      </c>
      <c r="AC48" s="133"/>
      <c r="AD48" s="136" t="s">
        <v>4</v>
      </c>
      <c r="AF48" s="137" t="str">
        <f>B8</f>
        <v>Kontrakt Indre by (osv)</v>
      </c>
      <c r="AG48" s="133" t="s">
        <v>427</v>
      </c>
      <c r="AH48" s="134"/>
      <c r="AI48" s="135"/>
      <c r="AJ48" s="86" t="s">
        <v>2</v>
      </c>
      <c r="AK48" s="86" t="s">
        <v>30</v>
      </c>
      <c r="AL48" s="86" t="s">
        <v>58</v>
      </c>
      <c r="AM48" s="86" t="s">
        <v>58</v>
      </c>
      <c r="AN48" s="133" t="s">
        <v>428</v>
      </c>
      <c r="AO48" s="134"/>
      <c r="AP48" s="135"/>
      <c r="AQ48" s="136" t="s">
        <v>429</v>
      </c>
      <c r="AR48" s="133"/>
      <c r="AS48" s="136" t="s">
        <v>4</v>
      </c>
      <c r="AU48" s="137" t="str">
        <f>B8</f>
        <v>Kontrakt Indre by (osv)</v>
      </c>
      <c r="AV48" s="133" t="s">
        <v>427</v>
      </c>
      <c r="AW48" s="134"/>
      <c r="AX48" s="135"/>
      <c r="AY48" s="86" t="s">
        <v>2</v>
      </c>
      <c r="AZ48" s="86" t="s">
        <v>30</v>
      </c>
      <c r="BA48" s="86" t="s">
        <v>58</v>
      </c>
      <c r="BB48" s="86" t="s">
        <v>58</v>
      </c>
      <c r="BC48" s="133" t="s">
        <v>428</v>
      </c>
      <c r="BD48" s="134"/>
      <c r="BE48" s="135"/>
      <c r="BF48" s="136" t="s">
        <v>429</v>
      </c>
      <c r="BG48" s="133"/>
      <c r="BH48" s="136" t="s">
        <v>4</v>
      </c>
      <c r="BK48" s="137" t="str">
        <f>B8</f>
        <v>Kontrakt Indre by (osv)</v>
      </c>
      <c r="BL48" s="133" t="s">
        <v>427</v>
      </c>
      <c r="BM48" s="134"/>
      <c r="BN48" s="135"/>
      <c r="BO48" s="86" t="s">
        <v>2</v>
      </c>
      <c r="BP48" s="86" t="s">
        <v>30</v>
      </c>
      <c r="BQ48" s="86" t="s">
        <v>58</v>
      </c>
      <c r="BR48" s="86" t="s">
        <v>58</v>
      </c>
      <c r="BS48" s="133" t="s">
        <v>428</v>
      </c>
      <c r="BT48" s="134"/>
      <c r="BU48" s="135"/>
      <c r="BV48" s="136" t="s">
        <v>429</v>
      </c>
      <c r="BW48" s="133"/>
      <c r="BX48" s="136" t="s">
        <v>4</v>
      </c>
      <c r="BZ48" s="137" t="str">
        <f>B8</f>
        <v>Kontrakt Indre by (osv)</v>
      </c>
      <c r="CA48" s="133" t="s">
        <v>427</v>
      </c>
      <c r="CB48" s="134"/>
      <c r="CC48" s="135"/>
      <c r="CD48" s="86" t="s">
        <v>2</v>
      </c>
      <c r="CE48" s="86" t="s">
        <v>30</v>
      </c>
      <c r="CF48" s="86" t="s">
        <v>58</v>
      </c>
      <c r="CG48" s="86" t="s">
        <v>58</v>
      </c>
      <c r="CH48" s="133" t="s">
        <v>428</v>
      </c>
      <c r="CI48" s="134"/>
      <c r="CJ48" s="135"/>
      <c r="CK48" s="136" t="s">
        <v>429</v>
      </c>
      <c r="CL48" s="133"/>
      <c r="CM48" s="136" t="s">
        <v>4</v>
      </c>
    </row>
    <row r="49" spans="2:91" x14ac:dyDescent="0.25">
      <c r="B49" s="138"/>
      <c r="C49" s="67" t="s">
        <v>5</v>
      </c>
      <c r="D49" s="67" t="s">
        <v>112</v>
      </c>
      <c r="E49" s="67" t="s">
        <v>113</v>
      </c>
      <c r="F49" s="67" t="s">
        <v>8</v>
      </c>
      <c r="G49" s="67" t="s">
        <v>31</v>
      </c>
      <c r="H49" s="67" t="s">
        <v>15</v>
      </c>
      <c r="I49" s="68" t="s">
        <v>16</v>
      </c>
      <c r="J49" s="67" t="s">
        <v>9</v>
      </c>
      <c r="K49" s="67" t="s">
        <v>15</v>
      </c>
      <c r="L49" s="67" t="s">
        <v>57</v>
      </c>
      <c r="M49" s="67" t="s">
        <v>9</v>
      </c>
      <c r="N49" s="69" t="s">
        <v>8</v>
      </c>
      <c r="O49" s="136"/>
      <c r="Q49" s="138"/>
      <c r="R49" s="67" t="s">
        <v>5</v>
      </c>
      <c r="S49" s="67" t="s">
        <v>112</v>
      </c>
      <c r="T49" s="67" t="s">
        <v>113</v>
      </c>
      <c r="U49" s="67" t="s">
        <v>8</v>
      </c>
      <c r="V49" s="67" t="s">
        <v>31</v>
      </c>
      <c r="W49" s="67" t="s">
        <v>15</v>
      </c>
      <c r="X49" s="68" t="s">
        <v>16</v>
      </c>
      <c r="Y49" s="67" t="s">
        <v>9</v>
      </c>
      <c r="Z49" s="67" t="s">
        <v>15</v>
      </c>
      <c r="AA49" s="67" t="s">
        <v>57</v>
      </c>
      <c r="AB49" s="67" t="s">
        <v>9</v>
      </c>
      <c r="AC49" s="69" t="s">
        <v>8</v>
      </c>
      <c r="AD49" s="136"/>
      <c r="AF49" s="138"/>
      <c r="AG49" s="67" t="s">
        <v>5</v>
      </c>
      <c r="AH49" s="67" t="s">
        <v>112</v>
      </c>
      <c r="AI49" s="67" t="s">
        <v>113</v>
      </c>
      <c r="AJ49" s="67" t="s">
        <v>8</v>
      </c>
      <c r="AK49" s="67" t="s">
        <v>31</v>
      </c>
      <c r="AL49" s="67" t="s">
        <v>15</v>
      </c>
      <c r="AM49" s="68" t="s">
        <v>16</v>
      </c>
      <c r="AN49" s="67" t="s">
        <v>9</v>
      </c>
      <c r="AO49" s="67" t="s">
        <v>15</v>
      </c>
      <c r="AP49" s="67" t="s">
        <v>57</v>
      </c>
      <c r="AQ49" s="67" t="s">
        <v>9</v>
      </c>
      <c r="AR49" s="69" t="s">
        <v>8</v>
      </c>
      <c r="AS49" s="136"/>
      <c r="AU49" s="138"/>
      <c r="AV49" s="67" t="s">
        <v>5</v>
      </c>
      <c r="AW49" s="67" t="s">
        <v>112</v>
      </c>
      <c r="AX49" s="67" t="s">
        <v>113</v>
      </c>
      <c r="AY49" s="67" t="s">
        <v>8</v>
      </c>
      <c r="AZ49" s="67" t="s">
        <v>31</v>
      </c>
      <c r="BA49" s="67" t="s">
        <v>15</v>
      </c>
      <c r="BB49" s="68" t="s">
        <v>16</v>
      </c>
      <c r="BC49" s="67" t="s">
        <v>9</v>
      </c>
      <c r="BD49" s="67" t="s">
        <v>15</v>
      </c>
      <c r="BE49" s="67" t="s">
        <v>57</v>
      </c>
      <c r="BF49" s="67" t="s">
        <v>9</v>
      </c>
      <c r="BG49" s="69" t="s">
        <v>8</v>
      </c>
      <c r="BH49" s="136"/>
      <c r="BK49" s="138"/>
      <c r="BL49" s="67" t="s">
        <v>5</v>
      </c>
      <c r="BM49" s="67" t="s">
        <v>112</v>
      </c>
      <c r="BN49" s="67" t="s">
        <v>113</v>
      </c>
      <c r="BO49" s="67" t="s">
        <v>8</v>
      </c>
      <c r="BP49" s="67" t="s">
        <v>31</v>
      </c>
      <c r="BQ49" s="67" t="s">
        <v>15</v>
      </c>
      <c r="BR49" s="68" t="s">
        <v>16</v>
      </c>
      <c r="BS49" s="67" t="s">
        <v>9</v>
      </c>
      <c r="BT49" s="67" t="s">
        <v>15</v>
      </c>
      <c r="BU49" s="67" t="s">
        <v>57</v>
      </c>
      <c r="BV49" s="67" t="s">
        <v>9</v>
      </c>
      <c r="BW49" s="69" t="s">
        <v>8</v>
      </c>
      <c r="BX49" s="136"/>
      <c r="BZ49" s="138"/>
      <c r="CA49" s="67" t="s">
        <v>5</v>
      </c>
      <c r="CB49" s="67" t="s">
        <v>112</v>
      </c>
      <c r="CC49" s="67" t="s">
        <v>113</v>
      </c>
      <c r="CD49" s="67" t="s">
        <v>8</v>
      </c>
      <c r="CE49" s="67" t="s">
        <v>31</v>
      </c>
      <c r="CF49" s="67" t="s">
        <v>15</v>
      </c>
      <c r="CG49" s="68" t="s">
        <v>16</v>
      </c>
      <c r="CH49" s="67" t="s">
        <v>9</v>
      </c>
      <c r="CI49" s="67" t="s">
        <v>15</v>
      </c>
      <c r="CJ49" s="67" t="s">
        <v>57</v>
      </c>
      <c r="CK49" s="67" t="s">
        <v>9</v>
      </c>
      <c r="CL49" s="69" t="s">
        <v>8</v>
      </c>
      <c r="CM49" s="136"/>
    </row>
    <row r="50" spans="2:91" x14ac:dyDescent="0.25">
      <c r="B50" s="70" t="s">
        <v>114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5"/>
      <c r="O50" s="76"/>
      <c r="Q50" s="70" t="s">
        <v>114</v>
      </c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5"/>
      <c r="AD50" s="76"/>
      <c r="AF50" s="70" t="s">
        <v>114</v>
      </c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5"/>
      <c r="AS50" s="76"/>
      <c r="AU50" s="70" t="s">
        <v>114</v>
      </c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5"/>
      <c r="BH50" s="76"/>
      <c r="BK50" s="70" t="s">
        <v>114</v>
      </c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5"/>
      <c r="BX50" s="76"/>
      <c r="BZ50" s="70" t="s">
        <v>114</v>
      </c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5"/>
      <c r="CM50" s="76"/>
    </row>
    <row r="51" spans="2:91" x14ac:dyDescent="0.25">
      <c r="B51" s="71" t="s">
        <v>115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5"/>
      <c r="O51" s="76"/>
      <c r="Q51" s="71" t="s">
        <v>115</v>
      </c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5"/>
      <c r="AD51" s="76"/>
      <c r="AF51" s="71" t="s">
        <v>115</v>
      </c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5"/>
      <c r="AS51" s="76"/>
      <c r="AU51" s="71" t="s">
        <v>115</v>
      </c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5"/>
      <c r="BH51" s="76"/>
      <c r="BK51" s="71" t="s">
        <v>115</v>
      </c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5"/>
      <c r="BX51" s="76"/>
      <c r="BZ51" s="71" t="s">
        <v>115</v>
      </c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5"/>
      <c r="CM51" s="76"/>
    </row>
    <row r="52" spans="2:91" x14ac:dyDescent="0.25">
      <c r="B52" s="71" t="s">
        <v>116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8"/>
      <c r="O52" s="76"/>
      <c r="Q52" s="71" t="s">
        <v>116</v>
      </c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8"/>
      <c r="AD52" s="76"/>
      <c r="AF52" s="71" t="s">
        <v>116</v>
      </c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8"/>
      <c r="AS52" s="76"/>
      <c r="AU52" s="71" t="s">
        <v>116</v>
      </c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8"/>
      <c r="BH52" s="76"/>
      <c r="BK52" s="71" t="s">
        <v>116</v>
      </c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8"/>
      <c r="BX52" s="76"/>
      <c r="BZ52" s="71" t="s">
        <v>116</v>
      </c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8"/>
      <c r="CM52" s="76"/>
    </row>
    <row r="53" spans="2:91" x14ac:dyDescent="0.25">
      <c r="B53" s="71" t="s">
        <v>117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80"/>
      <c r="O53" s="76"/>
      <c r="Q53" s="71" t="s">
        <v>117</v>
      </c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80"/>
      <c r="AD53" s="76"/>
      <c r="AF53" s="71" t="s">
        <v>117</v>
      </c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80"/>
      <c r="AS53" s="76"/>
      <c r="AU53" s="71" t="s">
        <v>117</v>
      </c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80"/>
      <c r="BH53" s="76"/>
      <c r="BK53" s="71" t="s">
        <v>117</v>
      </c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80"/>
      <c r="BX53" s="76"/>
      <c r="BZ53" s="71" t="s">
        <v>117</v>
      </c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80"/>
      <c r="CM53" s="76"/>
    </row>
    <row r="54" spans="2:91" x14ac:dyDescent="0.25">
      <c r="B54" s="71" t="s">
        <v>118</v>
      </c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80"/>
      <c r="O54" s="76"/>
      <c r="Q54" s="71" t="s">
        <v>118</v>
      </c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80"/>
      <c r="AD54" s="76"/>
      <c r="AF54" s="71" t="s">
        <v>118</v>
      </c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80"/>
      <c r="AS54" s="76"/>
      <c r="AU54" s="71" t="s">
        <v>118</v>
      </c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80"/>
      <c r="BH54" s="76"/>
      <c r="BK54" s="71" t="s">
        <v>118</v>
      </c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80"/>
      <c r="BX54" s="76"/>
      <c r="BZ54" s="71" t="s">
        <v>118</v>
      </c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80"/>
      <c r="CM54" s="76"/>
    </row>
    <row r="55" spans="2:91" x14ac:dyDescent="0.25">
      <c r="B55" s="71" t="s">
        <v>119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80"/>
      <c r="O55" s="76"/>
      <c r="Q55" s="71" t="s">
        <v>119</v>
      </c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80"/>
      <c r="AD55" s="76"/>
      <c r="AF55" s="71" t="s">
        <v>119</v>
      </c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80"/>
      <c r="AS55" s="76"/>
      <c r="AU55" s="71" t="s">
        <v>119</v>
      </c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80"/>
      <c r="BH55" s="76"/>
      <c r="BK55" s="71" t="s">
        <v>119</v>
      </c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80"/>
      <c r="BX55" s="76"/>
      <c r="BZ55" s="71" t="s">
        <v>119</v>
      </c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80"/>
      <c r="CM55" s="76"/>
    </row>
    <row r="56" spans="2:91" x14ac:dyDescent="0.25">
      <c r="B56" s="71" t="s">
        <v>120</v>
      </c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80"/>
      <c r="O56" s="76"/>
      <c r="Q56" s="71" t="s">
        <v>120</v>
      </c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80"/>
      <c r="AD56" s="76"/>
      <c r="AF56" s="71" t="s">
        <v>120</v>
      </c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80"/>
      <c r="AS56" s="76"/>
      <c r="AU56" s="71" t="s">
        <v>120</v>
      </c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80"/>
      <c r="BH56" s="76"/>
      <c r="BK56" s="71" t="s">
        <v>120</v>
      </c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80"/>
      <c r="BX56" s="76"/>
      <c r="BZ56" s="71" t="s">
        <v>120</v>
      </c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80"/>
      <c r="CM56" s="76"/>
    </row>
    <row r="57" spans="2:91" x14ac:dyDescent="0.25">
      <c r="B57" s="71" t="s">
        <v>121</v>
      </c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80"/>
      <c r="O57" s="76"/>
      <c r="Q57" s="71" t="s">
        <v>121</v>
      </c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80"/>
      <c r="AD57" s="76"/>
      <c r="AF57" s="71" t="s">
        <v>121</v>
      </c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80"/>
      <c r="AS57" s="76"/>
      <c r="AU57" s="71" t="s">
        <v>121</v>
      </c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80"/>
      <c r="BH57" s="76"/>
      <c r="BK57" s="71" t="s">
        <v>121</v>
      </c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80"/>
      <c r="BX57" s="76"/>
      <c r="BZ57" s="71" t="s">
        <v>121</v>
      </c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80"/>
      <c r="CM57" s="76"/>
    </row>
    <row r="58" spans="2:91" x14ac:dyDescent="0.25">
      <c r="B58" s="71" t="s">
        <v>122</v>
      </c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80"/>
      <c r="O58" s="76"/>
      <c r="Q58" s="71" t="s">
        <v>122</v>
      </c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80"/>
      <c r="AD58" s="76"/>
      <c r="AF58" s="71" t="s">
        <v>122</v>
      </c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80"/>
      <c r="AS58" s="76"/>
      <c r="AU58" s="71" t="s">
        <v>122</v>
      </c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80"/>
      <c r="BH58" s="76"/>
      <c r="BK58" s="71" t="s">
        <v>122</v>
      </c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80"/>
      <c r="BX58" s="76"/>
      <c r="BZ58" s="71" t="s">
        <v>122</v>
      </c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80"/>
      <c r="CM58" s="76"/>
    </row>
    <row r="59" spans="2:91" x14ac:dyDescent="0.25">
      <c r="B59" s="71" t="s">
        <v>123</v>
      </c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80"/>
      <c r="O59" s="76"/>
      <c r="Q59" s="71" t="s">
        <v>123</v>
      </c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80"/>
      <c r="AD59" s="76"/>
      <c r="AF59" s="71" t="s">
        <v>123</v>
      </c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80"/>
      <c r="AS59" s="76"/>
      <c r="AU59" s="71" t="s">
        <v>123</v>
      </c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80"/>
      <c r="BH59" s="76"/>
      <c r="BK59" s="71" t="s">
        <v>123</v>
      </c>
      <c r="BL59" s="7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80"/>
      <c r="BX59" s="76"/>
      <c r="BZ59" s="71" t="s">
        <v>123</v>
      </c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80"/>
      <c r="CM59" s="76"/>
    </row>
    <row r="60" spans="2:91" x14ac:dyDescent="0.25">
      <c r="B60" s="72" t="s">
        <v>124</v>
      </c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76"/>
      <c r="Q60" s="72" t="s">
        <v>124</v>
      </c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2"/>
      <c r="AD60" s="76"/>
      <c r="AF60" s="72" t="s">
        <v>124</v>
      </c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2"/>
      <c r="AS60" s="76"/>
      <c r="AU60" s="72" t="s">
        <v>124</v>
      </c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2"/>
      <c r="BH60" s="76"/>
      <c r="BK60" s="72" t="s">
        <v>124</v>
      </c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2"/>
      <c r="BX60" s="76"/>
      <c r="BZ60" s="72" t="s">
        <v>124</v>
      </c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2"/>
      <c r="CM60" s="76"/>
    </row>
    <row r="61" spans="2:91" x14ac:dyDescent="0.25">
      <c r="B61" s="73" t="s">
        <v>125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4"/>
      <c r="O61" s="85"/>
      <c r="Q61" s="73" t="s">
        <v>125</v>
      </c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4"/>
      <c r="AD61" s="85"/>
      <c r="AF61" s="73" t="s">
        <v>125</v>
      </c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4"/>
      <c r="AS61" s="85"/>
      <c r="AU61" s="73" t="s">
        <v>125</v>
      </c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4"/>
      <c r="BH61" s="85"/>
      <c r="BK61" s="73" t="s">
        <v>125</v>
      </c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4"/>
      <c r="BX61" s="85"/>
      <c r="BZ61" s="73" t="s">
        <v>125</v>
      </c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4"/>
      <c r="CM61" s="85"/>
    </row>
    <row r="64" spans="2:91" ht="18.75" x14ac:dyDescent="0.3">
      <c r="B64" s="8" t="s">
        <v>440</v>
      </c>
    </row>
    <row r="66" spans="2:91" x14ac:dyDescent="0.25">
      <c r="B66" s="7" t="s">
        <v>106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 t="s">
        <v>12</v>
      </c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 t="s">
        <v>11</v>
      </c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 t="s">
        <v>425</v>
      </c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 t="s">
        <v>426</v>
      </c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 t="s">
        <v>4</v>
      </c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</row>
    <row r="68" spans="2:91" ht="15" customHeight="1" x14ac:dyDescent="0.25">
      <c r="B68" s="137" t="s">
        <v>111</v>
      </c>
      <c r="C68" s="133" t="s">
        <v>427</v>
      </c>
      <c r="D68" s="134"/>
      <c r="E68" s="135"/>
      <c r="F68" s="86" t="s">
        <v>2</v>
      </c>
      <c r="G68" s="86" t="s">
        <v>30</v>
      </c>
      <c r="H68" s="86" t="s">
        <v>58</v>
      </c>
      <c r="I68" s="86" t="s">
        <v>58</v>
      </c>
      <c r="J68" s="133" t="s">
        <v>428</v>
      </c>
      <c r="K68" s="134"/>
      <c r="L68" s="135"/>
      <c r="M68" s="136" t="s">
        <v>429</v>
      </c>
      <c r="N68" s="133"/>
      <c r="O68" s="136" t="s">
        <v>4</v>
      </c>
      <c r="Q68" s="137" t="str">
        <f>B8</f>
        <v>Kontrakt Indre by (osv)</v>
      </c>
      <c r="R68" s="133" t="s">
        <v>427</v>
      </c>
      <c r="S68" s="134"/>
      <c r="T68" s="135"/>
      <c r="U68" s="86" t="s">
        <v>2</v>
      </c>
      <c r="V68" s="86" t="s">
        <v>30</v>
      </c>
      <c r="W68" s="86" t="s">
        <v>58</v>
      </c>
      <c r="X68" s="86" t="s">
        <v>58</v>
      </c>
      <c r="Y68" s="133" t="s">
        <v>428</v>
      </c>
      <c r="Z68" s="134"/>
      <c r="AA68" s="135"/>
      <c r="AB68" s="136" t="s">
        <v>429</v>
      </c>
      <c r="AC68" s="133"/>
      <c r="AD68" s="136" t="s">
        <v>4</v>
      </c>
      <c r="AF68" s="137" t="str">
        <f>B8</f>
        <v>Kontrakt Indre by (osv)</v>
      </c>
      <c r="AG68" s="133" t="s">
        <v>427</v>
      </c>
      <c r="AH68" s="134"/>
      <c r="AI68" s="135"/>
      <c r="AJ68" s="86" t="s">
        <v>2</v>
      </c>
      <c r="AK68" s="86" t="s">
        <v>30</v>
      </c>
      <c r="AL68" s="86" t="s">
        <v>58</v>
      </c>
      <c r="AM68" s="86" t="s">
        <v>58</v>
      </c>
      <c r="AN68" s="133" t="s">
        <v>428</v>
      </c>
      <c r="AO68" s="134"/>
      <c r="AP68" s="135"/>
      <c r="AQ68" s="136" t="s">
        <v>429</v>
      </c>
      <c r="AR68" s="133"/>
      <c r="AS68" s="136" t="s">
        <v>4</v>
      </c>
      <c r="AU68" s="137" t="str">
        <f>B8</f>
        <v>Kontrakt Indre by (osv)</v>
      </c>
      <c r="AV68" s="133" t="s">
        <v>427</v>
      </c>
      <c r="AW68" s="134"/>
      <c r="AX68" s="135"/>
      <c r="AY68" s="86" t="s">
        <v>2</v>
      </c>
      <c r="AZ68" s="86" t="s">
        <v>30</v>
      </c>
      <c r="BA68" s="86" t="s">
        <v>58</v>
      </c>
      <c r="BB68" s="86" t="s">
        <v>58</v>
      </c>
      <c r="BC68" s="133" t="s">
        <v>428</v>
      </c>
      <c r="BD68" s="134"/>
      <c r="BE68" s="135"/>
      <c r="BF68" s="136" t="s">
        <v>429</v>
      </c>
      <c r="BG68" s="133"/>
      <c r="BH68" s="136" t="s">
        <v>4</v>
      </c>
      <c r="BK68" s="137" t="str">
        <f>B8</f>
        <v>Kontrakt Indre by (osv)</v>
      </c>
      <c r="BL68" s="133" t="s">
        <v>427</v>
      </c>
      <c r="BM68" s="134"/>
      <c r="BN68" s="135"/>
      <c r="BO68" s="86" t="s">
        <v>2</v>
      </c>
      <c r="BP68" s="86" t="s">
        <v>30</v>
      </c>
      <c r="BQ68" s="86" t="s">
        <v>58</v>
      </c>
      <c r="BR68" s="86" t="s">
        <v>58</v>
      </c>
      <c r="BS68" s="133" t="s">
        <v>428</v>
      </c>
      <c r="BT68" s="134"/>
      <c r="BU68" s="135"/>
      <c r="BV68" s="136" t="s">
        <v>429</v>
      </c>
      <c r="BW68" s="133"/>
      <c r="BX68" s="136" t="s">
        <v>4</v>
      </c>
      <c r="BZ68" s="137" t="str">
        <f>B8</f>
        <v>Kontrakt Indre by (osv)</v>
      </c>
      <c r="CA68" s="133" t="s">
        <v>427</v>
      </c>
      <c r="CB68" s="134"/>
      <c r="CC68" s="135"/>
      <c r="CD68" s="86" t="s">
        <v>2</v>
      </c>
      <c r="CE68" s="86" t="s">
        <v>30</v>
      </c>
      <c r="CF68" s="86" t="s">
        <v>58</v>
      </c>
      <c r="CG68" s="86" t="s">
        <v>58</v>
      </c>
      <c r="CH68" s="133" t="s">
        <v>428</v>
      </c>
      <c r="CI68" s="134"/>
      <c r="CJ68" s="135"/>
      <c r="CK68" s="136" t="s">
        <v>429</v>
      </c>
      <c r="CL68" s="133"/>
      <c r="CM68" s="136" t="s">
        <v>4</v>
      </c>
    </row>
    <row r="69" spans="2:91" x14ac:dyDescent="0.25">
      <c r="B69" s="138"/>
      <c r="C69" s="67" t="s">
        <v>5</v>
      </c>
      <c r="D69" s="67" t="s">
        <v>112</v>
      </c>
      <c r="E69" s="67" t="s">
        <v>113</v>
      </c>
      <c r="F69" s="67" t="s">
        <v>8</v>
      </c>
      <c r="G69" s="67" t="s">
        <v>31</v>
      </c>
      <c r="H69" s="67" t="s">
        <v>15</v>
      </c>
      <c r="I69" s="68" t="s">
        <v>16</v>
      </c>
      <c r="J69" s="67" t="s">
        <v>9</v>
      </c>
      <c r="K69" s="67" t="s">
        <v>15</v>
      </c>
      <c r="L69" s="67" t="s">
        <v>57</v>
      </c>
      <c r="M69" s="67" t="s">
        <v>9</v>
      </c>
      <c r="N69" s="69" t="s">
        <v>8</v>
      </c>
      <c r="O69" s="136"/>
      <c r="Q69" s="138"/>
      <c r="R69" s="67" t="s">
        <v>5</v>
      </c>
      <c r="S69" s="67" t="s">
        <v>112</v>
      </c>
      <c r="T69" s="67" t="s">
        <v>113</v>
      </c>
      <c r="U69" s="67" t="s">
        <v>8</v>
      </c>
      <c r="V69" s="67" t="s">
        <v>31</v>
      </c>
      <c r="W69" s="67" t="s">
        <v>15</v>
      </c>
      <c r="X69" s="68" t="s">
        <v>16</v>
      </c>
      <c r="Y69" s="67" t="s">
        <v>9</v>
      </c>
      <c r="Z69" s="67" t="s">
        <v>15</v>
      </c>
      <c r="AA69" s="67" t="s">
        <v>57</v>
      </c>
      <c r="AB69" s="67" t="s">
        <v>9</v>
      </c>
      <c r="AC69" s="69" t="s">
        <v>8</v>
      </c>
      <c r="AD69" s="136"/>
      <c r="AF69" s="138"/>
      <c r="AG69" s="67" t="s">
        <v>5</v>
      </c>
      <c r="AH69" s="67" t="s">
        <v>112</v>
      </c>
      <c r="AI69" s="67" t="s">
        <v>113</v>
      </c>
      <c r="AJ69" s="67" t="s">
        <v>8</v>
      </c>
      <c r="AK69" s="67" t="s">
        <v>31</v>
      </c>
      <c r="AL69" s="67" t="s">
        <v>15</v>
      </c>
      <c r="AM69" s="68" t="s">
        <v>16</v>
      </c>
      <c r="AN69" s="67" t="s">
        <v>9</v>
      </c>
      <c r="AO69" s="67" t="s">
        <v>15</v>
      </c>
      <c r="AP69" s="67" t="s">
        <v>57</v>
      </c>
      <c r="AQ69" s="67" t="s">
        <v>9</v>
      </c>
      <c r="AR69" s="69" t="s">
        <v>8</v>
      </c>
      <c r="AS69" s="136"/>
      <c r="AU69" s="138"/>
      <c r="AV69" s="67" t="s">
        <v>5</v>
      </c>
      <c r="AW69" s="67" t="s">
        <v>112</v>
      </c>
      <c r="AX69" s="67" t="s">
        <v>113</v>
      </c>
      <c r="AY69" s="67" t="s">
        <v>8</v>
      </c>
      <c r="AZ69" s="67" t="s">
        <v>31</v>
      </c>
      <c r="BA69" s="67" t="s">
        <v>15</v>
      </c>
      <c r="BB69" s="68" t="s">
        <v>16</v>
      </c>
      <c r="BC69" s="67" t="s">
        <v>9</v>
      </c>
      <c r="BD69" s="67" t="s">
        <v>15</v>
      </c>
      <c r="BE69" s="67" t="s">
        <v>57</v>
      </c>
      <c r="BF69" s="67" t="s">
        <v>9</v>
      </c>
      <c r="BG69" s="69" t="s">
        <v>8</v>
      </c>
      <c r="BH69" s="136"/>
      <c r="BK69" s="138"/>
      <c r="BL69" s="67" t="s">
        <v>5</v>
      </c>
      <c r="BM69" s="67" t="s">
        <v>112</v>
      </c>
      <c r="BN69" s="67" t="s">
        <v>113</v>
      </c>
      <c r="BO69" s="67" t="s">
        <v>8</v>
      </c>
      <c r="BP69" s="67" t="s">
        <v>31</v>
      </c>
      <c r="BQ69" s="67" t="s">
        <v>15</v>
      </c>
      <c r="BR69" s="68" t="s">
        <v>16</v>
      </c>
      <c r="BS69" s="67" t="s">
        <v>9</v>
      </c>
      <c r="BT69" s="67" t="s">
        <v>15</v>
      </c>
      <c r="BU69" s="67" t="s">
        <v>57</v>
      </c>
      <c r="BV69" s="67" t="s">
        <v>9</v>
      </c>
      <c r="BW69" s="69" t="s">
        <v>8</v>
      </c>
      <c r="BX69" s="136"/>
      <c r="BZ69" s="138"/>
      <c r="CA69" s="67" t="s">
        <v>5</v>
      </c>
      <c r="CB69" s="67" t="s">
        <v>112</v>
      </c>
      <c r="CC69" s="67" t="s">
        <v>113</v>
      </c>
      <c r="CD69" s="67" t="s">
        <v>8</v>
      </c>
      <c r="CE69" s="67" t="s">
        <v>31</v>
      </c>
      <c r="CF69" s="67" t="s">
        <v>15</v>
      </c>
      <c r="CG69" s="68" t="s">
        <v>16</v>
      </c>
      <c r="CH69" s="67" t="s">
        <v>9</v>
      </c>
      <c r="CI69" s="67" t="s">
        <v>15</v>
      </c>
      <c r="CJ69" s="67" t="s">
        <v>57</v>
      </c>
      <c r="CK69" s="67" t="s">
        <v>9</v>
      </c>
      <c r="CL69" s="69" t="s">
        <v>8</v>
      </c>
      <c r="CM69" s="136"/>
    </row>
    <row r="70" spans="2:91" x14ac:dyDescent="0.25">
      <c r="B70" s="70" t="s">
        <v>114</v>
      </c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5"/>
      <c r="O70" s="76"/>
      <c r="Q70" s="70" t="s">
        <v>114</v>
      </c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5"/>
      <c r="AD70" s="76"/>
      <c r="AF70" s="70" t="s">
        <v>114</v>
      </c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5"/>
      <c r="AS70" s="76"/>
      <c r="AU70" s="70" t="s">
        <v>114</v>
      </c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5"/>
      <c r="BH70" s="76"/>
      <c r="BK70" s="70" t="s">
        <v>114</v>
      </c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5"/>
      <c r="BX70" s="76"/>
      <c r="BZ70" s="70" t="s">
        <v>114</v>
      </c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5"/>
      <c r="CM70" s="76"/>
    </row>
    <row r="71" spans="2:91" x14ac:dyDescent="0.25">
      <c r="B71" s="71" t="s">
        <v>115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5"/>
      <c r="O71" s="76"/>
      <c r="Q71" s="71" t="s">
        <v>115</v>
      </c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5"/>
      <c r="AD71" s="76"/>
      <c r="AF71" s="71" t="s">
        <v>115</v>
      </c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5"/>
      <c r="AS71" s="76"/>
      <c r="AU71" s="71" t="s">
        <v>115</v>
      </c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5"/>
      <c r="BH71" s="76"/>
      <c r="BK71" s="71" t="s">
        <v>115</v>
      </c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5"/>
      <c r="BX71" s="76"/>
      <c r="BZ71" s="71" t="s">
        <v>115</v>
      </c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5"/>
      <c r="CM71" s="76"/>
    </row>
    <row r="72" spans="2:91" x14ac:dyDescent="0.25">
      <c r="B72" s="71" t="s">
        <v>116</v>
      </c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8"/>
      <c r="O72" s="76"/>
      <c r="Q72" s="71" t="s">
        <v>116</v>
      </c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8"/>
      <c r="AD72" s="76"/>
      <c r="AF72" s="71" t="s">
        <v>116</v>
      </c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8"/>
      <c r="AS72" s="76"/>
      <c r="AU72" s="71" t="s">
        <v>116</v>
      </c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8"/>
      <c r="BH72" s="76"/>
      <c r="BK72" s="71" t="s">
        <v>116</v>
      </c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8"/>
      <c r="BX72" s="76"/>
      <c r="BZ72" s="71" t="s">
        <v>116</v>
      </c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8"/>
      <c r="CM72" s="76"/>
    </row>
    <row r="73" spans="2:91" x14ac:dyDescent="0.25">
      <c r="B73" s="71" t="s">
        <v>117</v>
      </c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80"/>
      <c r="O73" s="76"/>
      <c r="Q73" s="71" t="s">
        <v>117</v>
      </c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80"/>
      <c r="AD73" s="76"/>
      <c r="AF73" s="71" t="s">
        <v>117</v>
      </c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80"/>
      <c r="AS73" s="76"/>
      <c r="AU73" s="71" t="s">
        <v>117</v>
      </c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80"/>
      <c r="BH73" s="76"/>
      <c r="BK73" s="71" t="s">
        <v>117</v>
      </c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80"/>
      <c r="BX73" s="76"/>
      <c r="BZ73" s="71" t="s">
        <v>117</v>
      </c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80"/>
      <c r="CM73" s="76"/>
    </row>
    <row r="74" spans="2:91" x14ac:dyDescent="0.25">
      <c r="B74" s="71" t="s">
        <v>118</v>
      </c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80"/>
      <c r="O74" s="76"/>
      <c r="Q74" s="71" t="s">
        <v>118</v>
      </c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80"/>
      <c r="AD74" s="76"/>
      <c r="AF74" s="71" t="s">
        <v>118</v>
      </c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80"/>
      <c r="AS74" s="76"/>
      <c r="AU74" s="71" t="s">
        <v>118</v>
      </c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80"/>
      <c r="BH74" s="76"/>
      <c r="BK74" s="71" t="s">
        <v>118</v>
      </c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80"/>
      <c r="BX74" s="76"/>
      <c r="BZ74" s="71" t="s">
        <v>118</v>
      </c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80"/>
      <c r="CM74" s="76"/>
    </row>
    <row r="75" spans="2:91" x14ac:dyDescent="0.25">
      <c r="B75" s="71" t="s">
        <v>119</v>
      </c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80"/>
      <c r="O75" s="76"/>
      <c r="Q75" s="71" t="s">
        <v>119</v>
      </c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80"/>
      <c r="AD75" s="76"/>
      <c r="AF75" s="71" t="s">
        <v>119</v>
      </c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80"/>
      <c r="AS75" s="76"/>
      <c r="AU75" s="71" t="s">
        <v>119</v>
      </c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80"/>
      <c r="BH75" s="76"/>
      <c r="BK75" s="71" t="s">
        <v>119</v>
      </c>
      <c r="BL75" s="7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80"/>
      <c r="BX75" s="76"/>
      <c r="BZ75" s="71" t="s">
        <v>119</v>
      </c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80"/>
      <c r="CM75" s="76"/>
    </row>
    <row r="76" spans="2:91" x14ac:dyDescent="0.25">
      <c r="B76" s="71" t="s">
        <v>120</v>
      </c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80"/>
      <c r="O76" s="76"/>
      <c r="Q76" s="71" t="s">
        <v>120</v>
      </c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80"/>
      <c r="AD76" s="76"/>
      <c r="AF76" s="71" t="s">
        <v>120</v>
      </c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80"/>
      <c r="AS76" s="76"/>
      <c r="AU76" s="71" t="s">
        <v>120</v>
      </c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80"/>
      <c r="BH76" s="76"/>
      <c r="BK76" s="71" t="s">
        <v>120</v>
      </c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80"/>
      <c r="BX76" s="76"/>
      <c r="BZ76" s="71" t="s">
        <v>120</v>
      </c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80"/>
      <c r="CM76" s="76"/>
    </row>
    <row r="77" spans="2:91" x14ac:dyDescent="0.25">
      <c r="B77" s="71" t="s">
        <v>121</v>
      </c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80"/>
      <c r="O77" s="76"/>
      <c r="Q77" s="71" t="s">
        <v>121</v>
      </c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80"/>
      <c r="AD77" s="76"/>
      <c r="AF77" s="71" t="s">
        <v>121</v>
      </c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80"/>
      <c r="AS77" s="76"/>
      <c r="AU77" s="71" t="s">
        <v>121</v>
      </c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80"/>
      <c r="BH77" s="76"/>
      <c r="BK77" s="71" t="s">
        <v>121</v>
      </c>
      <c r="BL77" s="7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80"/>
      <c r="BX77" s="76"/>
      <c r="BZ77" s="71" t="s">
        <v>121</v>
      </c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80"/>
      <c r="CM77" s="76"/>
    </row>
    <row r="78" spans="2:91" x14ac:dyDescent="0.25">
      <c r="B78" s="71" t="s">
        <v>122</v>
      </c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80"/>
      <c r="O78" s="76"/>
      <c r="Q78" s="71" t="s">
        <v>122</v>
      </c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80"/>
      <c r="AD78" s="76"/>
      <c r="AF78" s="71" t="s">
        <v>122</v>
      </c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80"/>
      <c r="AS78" s="76"/>
      <c r="AU78" s="71" t="s">
        <v>122</v>
      </c>
      <c r="AV78" s="79"/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80"/>
      <c r="BH78" s="76"/>
      <c r="BK78" s="71" t="s">
        <v>122</v>
      </c>
      <c r="BL78" s="7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80"/>
      <c r="BX78" s="76"/>
      <c r="BZ78" s="71" t="s">
        <v>122</v>
      </c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80"/>
      <c r="CM78" s="76"/>
    </row>
    <row r="79" spans="2:91" x14ac:dyDescent="0.25">
      <c r="B79" s="71" t="s">
        <v>123</v>
      </c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80"/>
      <c r="O79" s="76"/>
      <c r="Q79" s="71" t="s">
        <v>123</v>
      </c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80"/>
      <c r="AD79" s="76"/>
      <c r="AF79" s="71" t="s">
        <v>123</v>
      </c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80"/>
      <c r="AS79" s="76"/>
      <c r="AU79" s="71" t="s">
        <v>123</v>
      </c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80"/>
      <c r="BH79" s="76"/>
      <c r="BK79" s="71" t="s">
        <v>123</v>
      </c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80"/>
      <c r="BX79" s="76"/>
      <c r="BZ79" s="71" t="s">
        <v>123</v>
      </c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80"/>
      <c r="CM79" s="76"/>
    </row>
    <row r="80" spans="2:91" x14ac:dyDescent="0.25">
      <c r="B80" s="72" t="s">
        <v>124</v>
      </c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2"/>
      <c r="O80" s="76"/>
      <c r="Q80" s="72" t="s">
        <v>124</v>
      </c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2"/>
      <c r="AD80" s="76"/>
      <c r="AF80" s="72" t="s">
        <v>124</v>
      </c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2"/>
      <c r="AS80" s="76"/>
      <c r="AU80" s="72" t="s">
        <v>124</v>
      </c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2"/>
      <c r="BH80" s="76"/>
      <c r="BK80" s="72" t="s">
        <v>124</v>
      </c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2"/>
      <c r="BX80" s="76"/>
      <c r="BZ80" s="72" t="s">
        <v>124</v>
      </c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2"/>
      <c r="CM80" s="76"/>
    </row>
    <row r="81" spans="2:91" x14ac:dyDescent="0.25">
      <c r="B81" s="73" t="s">
        <v>125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4"/>
      <c r="O81" s="85"/>
      <c r="Q81" s="73" t="s">
        <v>125</v>
      </c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4"/>
      <c r="AD81" s="85"/>
      <c r="AF81" s="73" t="s">
        <v>125</v>
      </c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4"/>
      <c r="AS81" s="85"/>
      <c r="AU81" s="73" t="s">
        <v>125</v>
      </c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4"/>
      <c r="BH81" s="85"/>
      <c r="BK81" s="73" t="s">
        <v>125</v>
      </c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4"/>
      <c r="BX81" s="85"/>
      <c r="BZ81" s="73" t="s">
        <v>125</v>
      </c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4"/>
      <c r="CM81" s="85"/>
    </row>
  </sheetData>
  <mergeCells count="120">
    <mergeCell ref="B8:B9"/>
    <mergeCell ref="C8:E8"/>
    <mergeCell ref="J8:L8"/>
    <mergeCell ref="M8:N8"/>
    <mergeCell ref="O8:O9"/>
    <mergeCell ref="Q8:Q9"/>
    <mergeCell ref="AN8:AP8"/>
    <mergeCell ref="AQ8:AR8"/>
    <mergeCell ref="AS8:AS9"/>
    <mergeCell ref="AU8:AU9"/>
    <mergeCell ref="AV8:AX8"/>
    <mergeCell ref="BC8:BE8"/>
    <mergeCell ref="R8:T8"/>
    <mergeCell ref="Y8:AA8"/>
    <mergeCell ref="AB8:AC8"/>
    <mergeCell ref="AD8:AD9"/>
    <mergeCell ref="AF8:AF9"/>
    <mergeCell ref="AG8:AI8"/>
    <mergeCell ref="BX8:BX9"/>
    <mergeCell ref="BZ8:BZ9"/>
    <mergeCell ref="CA8:CC8"/>
    <mergeCell ref="CH8:CJ8"/>
    <mergeCell ref="CK8:CL8"/>
    <mergeCell ref="CM8:CM9"/>
    <mergeCell ref="BF8:BG8"/>
    <mergeCell ref="BH8:BH9"/>
    <mergeCell ref="BK8:BK9"/>
    <mergeCell ref="BL8:BN8"/>
    <mergeCell ref="BS8:BU8"/>
    <mergeCell ref="BV8:BW8"/>
    <mergeCell ref="BH28:BH29"/>
    <mergeCell ref="BK28:BK29"/>
    <mergeCell ref="AD28:AD29"/>
    <mergeCell ref="AF28:AF29"/>
    <mergeCell ref="AG28:AI28"/>
    <mergeCell ref="AN28:AP28"/>
    <mergeCell ref="AQ28:AR28"/>
    <mergeCell ref="AS28:AS29"/>
    <mergeCell ref="B28:B29"/>
    <mergeCell ref="C28:E28"/>
    <mergeCell ref="J28:L28"/>
    <mergeCell ref="M28:N28"/>
    <mergeCell ref="O28:O29"/>
    <mergeCell ref="Q28:Q29"/>
    <mergeCell ref="R28:T28"/>
    <mergeCell ref="Y28:AA28"/>
    <mergeCell ref="AB28:AC28"/>
    <mergeCell ref="AD48:AD49"/>
    <mergeCell ref="AF48:AF49"/>
    <mergeCell ref="AG48:AI48"/>
    <mergeCell ref="AN48:AP48"/>
    <mergeCell ref="CH28:CJ28"/>
    <mergeCell ref="CK28:CL28"/>
    <mergeCell ref="CM28:CM29"/>
    <mergeCell ref="B48:B49"/>
    <mergeCell ref="C48:E48"/>
    <mergeCell ref="J48:L48"/>
    <mergeCell ref="M48:N48"/>
    <mergeCell ref="O48:O49"/>
    <mergeCell ref="Q48:Q49"/>
    <mergeCell ref="R48:T48"/>
    <mergeCell ref="BL28:BN28"/>
    <mergeCell ref="BS28:BU28"/>
    <mergeCell ref="BV28:BW28"/>
    <mergeCell ref="BX28:BX29"/>
    <mergeCell ref="BZ28:BZ29"/>
    <mergeCell ref="CA28:CC28"/>
    <mergeCell ref="AU28:AU29"/>
    <mergeCell ref="AV28:AX28"/>
    <mergeCell ref="BC28:BE28"/>
    <mergeCell ref="BF28:BG28"/>
    <mergeCell ref="BZ48:BZ49"/>
    <mergeCell ref="CA48:CC48"/>
    <mergeCell ref="CH48:CJ48"/>
    <mergeCell ref="CK48:CL48"/>
    <mergeCell ref="CM48:CM49"/>
    <mergeCell ref="B68:B69"/>
    <mergeCell ref="C68:E68"/>
    <mergeCell ref="J68:L68"/>
    <mergeCell ref="M68:N68"/>
    <mergeCell ref="O68:O69"/>
    <mergeCell ref="BH48:BH49"/>
    <mergeCell ref="BK48:BK49"/>
    <mergeCell ref="BL48:BN48"/>
    <mergeCell ref="BS48:BU48"/>
    <mergeCell ref="BV48:BW48"/>
    <mergeCell ref="BX48:BX49"/>
    <mergeCell ref="AQ48:AR48"/>
    <mergeCell ref="AS48:AS49"/>
    <mergeCell ref="AU48:AU49"/>
    <mergeCell ref="AV48:AX48"/>
    <mergeCell ref="BC48:BE48"/>
    <mergeCell ref="BF48:BG48"/>
    <mergeCell ref="Y48:AA48"/>
    <mergeCell ref="AB48:AC48"/>
    <mergeCell ref="AG68:AI68"/>
    <mergeCell ref="AN68:AP68"/>
    <mergeCell ref="AQ68:AR68"/>
    <mergeCell ref="AS68:AS69"/>
    <mergeCell ref="AU68:AU69"/>
    <mergeCell ref="AV68:AX68"/>
    <mergeCell ref="Q68:Q69"/>
    <mergeCell ref="R68:T68"/>
    <mergeCell ref="Y68:AA68"/>
    <mergeCell ref="AB68:AC68"/>
    <mergeCell ref="AD68:AD69"/>
    <mergeCell ref="AF68:AF69"/>
    <mergeCell ref="CM68:CM69"/>
    <mergeCell ref="BV68:BW68"/>
    <mergeCell ref="BX68:BX69"/>
    <mergeCell ref="BZ68:BZ69"/>
    <mergeCell ref="CA68:CC68"/>
    <mergeCell ref="CH68:CJ68"/>
    <mergeCell ref="CK68:CL68"/>
    <mergeCell ref="BC68:BE68"/>
    <mergeCell ref="BF68:BG68"/>
    <mergeCell ref="BH68:BH69"/>
    <mergeCell ref="BK68:BK69"/>
    <mergeCell ref="BL68:BN68"/>
    <mergeCell ref="BS68:BU6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AC40"/>
  <sheetViews>
    <sheetView showGridLines="0" tabSelected="1" zoomScale="70" zoomScaleNormal="70" workbookViewId="0">
      <selection activeCell="R11" sqref="R11"/>
    </sheetView>
  </sheetViews>
  <sheetFormatPr baseColWidth="10" defaultRowHeight="15" x14ac:dyDescent="0.25"/>
  <cols>
    <col min="2" max="2" width="14.7109375" customWidth="1"/>
    <col min="3" max="3" width="18.28515625" customWidth="1"/>
    <col min="4" max="14" width="7.140625" style="9" customWidth="1"/>
    <col min="15" max="26" width="13.42578125" customWidth="1"/>
    <col min="27" max="27" width="13.42578125" style="61" customWidth="1"/>
  </cols>
  <sheetData>
    <row r="1" spans="1:29" ht="26.25" x14ac:dyDescent="0.4">
      <c r="B1" s="117" t="s">
        <v>456</v>
      </c>
    </row>
    <row r="2" spans="1:29" ht="21" x14ac:dyDescent="0.35">
      <c r="B2" s="5" t="s">
        <v>455</v>
      </c>
      <c r="AA2"/>
    </row>
    <row r="3" spans="1:29" x14ac:dyDescent="0.25">
      <c r="B3" s="66" t="s">
        <v>110</v>
      </c>
    </row>
    <row r="5" spans="1:29" ht="32.450000000000003" customHeight="1" x14ac:dyDescent="0.25">
      <c r="B5" s="151" t="s">
        <v>0</v>
      </c>
      <c r="C5" s="153" t="s">
        <v>14</v>
      </c>
      <c r="D5" s="156" t="s">
        <v>452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5" t="s">
        <v>1</v>
      </c>
      <c r="P5" s="155"/>
      <c r="Q5" s="155"/>
      <c r="R5" s="146" t="s">
        <v>59</v>
      </c>
      <c r="S5" s="147"/>
      <c r="T5" s="146" t="s">
        <v>18</v>
      </c>
      <c r="U5" s="147"/>
      <c r="V5" s="148" t="s">
        <v>19</v>
      </c>
      <c r="W5" s="149"/>
      <c r="X5" s="150"/>
      <c r="Y5" s="148" t="s">
        <v>3</v>
      </c>
      <c r="Z5" s="150"/>
      <c r="AA5" s="145" t="s">
        <v>4</v>
      </c>
    </row>
    <row r="6" spans="1:29" ht="25.5" x14ac:dyDescent="0.25">
      <c r="B6" s="152"/>
      <c r="C6" s="154"/>
      <c r="D6" s="113" t="s">
        <v>114</v>
      </c>
      <c r="E6" s="114" t="s">
        <v>115</v>
      </c>
      <c r="F6" s="114" t="s">
        <v>116</v>
      </c>
      <c r="G6" s="114" t="s">
        <v>117</v>
      </c>
      <c r="H6" s="114" t="s">
        <v>118</v>
      </c>
      <c r="I6" s="114" t="s">
        <v>119</v>
      </c>
      <c r="J6" s="114" t="s">
        <v>120</v>
      </c>
      <c r="K6" s="114" t="s">
        <v>121</v>
      </c>
      <c r="L6" s="114" t="s">
        <v>122</v>
      </c>
      <c r="M6" s="114" t="s">
        <v>123</v>
      </c>
      <c r="N6" s="115" t="s">
        <v>124</v>
      </c>
      <c r="O6" s="1" t="s">
        <v>5</v>
      </c>
      <c r="P6" s="1" t="s">
        <v>6</v>
      </c>
      <c r="Q6" s="1" t="s">
        <v>7</v>
      </c>
      <c r="R6" s="1" t="s">
        <v>8</v>
      </c>
      <c r="S6" s="1" t="s">
        <v>17</v>
      </c>
      <c r="T6" s="1" t="s">
        <v>15</v>
      </c>
      <c r="U6" s="1" t="s">
        <v>16</v>
      </c>
      <c r="V6" s="1" t="s">
        <v>9</v>
      </c>
      <c r="W6" s="1" t="s">
        <v>15</v>
      </c>
      <c r="X6" s="1" t="s">
        <v>16</v>
      </c>
      <c r="Y6" s="1" t="s">
        <v>9</v>
      </c>
      <c r="Z6" s="1" t="s">
        <v>8</v>
      </c>
      <c r="AA6" s="145"/>
    </row>
    <row r="7" spans="1:29" x14ac:dyDescent="0.25">
      <c r="A7" s="26"/>
      <c r="B7" s="139" t="s">
        <v>106</v>
      </c>
      <c r="C7" s="112">
        <v>20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62"/>
      <c r="AC7" s="15"/>
    </row>
    <row r="8" spans="1:29" x14ac:dyDescent="0.25">
      <c r="A8" s="26"/>
      <c r="B8" s="140"/>
      <c r="C8" s="112">
        <v>21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62"/>
    </row>
    <row r="9" spans="1:29" x14ac:dyDescent="0.25">
      <c r="A9" s="26"/>
      <c r="B9" s="140"/>
      <c r="C9" s="112">
        <v>23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62"/>
    </row>
    <row r="10" spans="1:29" x14ac:dyDescent="0.25">
      <c r="A10" s="26"/>
      <c r="B10" s="140"/>
      <c r="C10" s="112">
        <v>24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62"/>
    </row>
    <row r="11" spans="1:29" x14ac:dyDescent="0.25">
      <c r="A11" s="26"/>
      <c r="B11" s="140"/>
      <c r="C11" s="112">
        <v>28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62"/>
    </row>
    <row r="12" spans="1:29" x14ac:dyDescent="0.25">
      <c r="A12" s="26"/>
      <c r="B12" s="140"/>
      <c r="C12" s="112">
        <v>30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62"/>
    </row>
    <row r="13" spans="1:29" x14ac:dyDescent="0.25">
      <c r="A13" s="26"/>
      <c r="B13" s="140"/>
      <c r="C13" s="112">
        <v>31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62"/>
    </row>
    <row r="14" spans="1:29" x14ac:dyDescent="0.25">
      <c r="A14" s="26"/>
      <c r="B14" s="140"/>
      <c r="C14" s="112">
        <v>34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62"/>
    </row>
    <row r="15" spans="1:29" x14ac:dyDescent="0.25">
      <c r="A15" s="26"/>
      <c r="B15" s="140"/>
      <c r="C15" s="112">
        <v>37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62"/>
    </row>
    <row r="16" spans="1:29" x14ac:dyDescent="0.25">
      <c r="A16" s="26"/>
      <c r="B16" s="140"/>
      <c r="C16" s="112">
        <v>54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62"/>
    </row>
    <row r="17" spans="1:29" x14ac:dyDescent="0.25">
      <c r="A17" s="26"/>
      <c r="B17" s="140"/>
      <c r="C17" s="112">
        <v>60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62"/>
    </row>
    <row r="18" spans="1:29" x14ac:dyDescent="0.25">
      <c r="A18" s="26"/>
      <c r="B18" s="141"/>
      <c r="C18" s="112" t="s">
        <v>33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62"/>
    </row>
    <row r="19" spans="1:29" x14ac:dyDescent="0.25">
      <c r="A19" s="26"/>
      <c r="B19" s="139" t="s">
        <v>11</v>
      </c>
      <c r="C19" s="112" t="s">
        <v>162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62"/>
    </row>
    <row r="20" spans="1:29" x14ac:dyDescent="0.25">
      <c r="A20" s="26"/>
      <c r="B20" s="140"/>
      <c r="C20" s="112" t="s">
        <v>167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62"/>
    </row>
    <row r="21" spans="1:29" x14ac:dyDescent="0.25">
      <c r="A21" s="26"/>
      <c r="B21" s="140"/>
      <c r="C21" s="112" t="s">
        <v>168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62"/>
    </row>
    <row r="22" spans="1:29" x14ac:dyDescent="0.25">
      <c r="A22" s="26"/>
      <c r="B22" s="141"/>
      <c r="C22" s="112" t="s">
        <v>169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62"/>
    </row>
    <row r="23" spans="1:29" x14ac:dyDescent="0.25">
      <c r="A23" s="26"/>
      <c r="B23" s="19" t="s">
        <v>106</v>
      </c>
      <c r="C23" s="112" t="s">
        <v>48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62"/>
    </row>
    <row r="24" spans="1:29" x14ac:dyDescent="0.25">
      <c r="B24" s="142"/>
      <c r="C24" s="59" t="s">
        <v>4</v>
      </c>
      <c r="D24" s="60"/>
      <c r="E24" s="60"/>
      <c r="F24" s="60"/>
      <c r="G24" s="60"/>
      <c r="H24" s="111"/>
      <c r="I24" s="111"/>
      <c r="J24" s="111"/>
      <c r="K24" s="111"/>
      <c r="L24" s="111"/>
      <c r="M24" s="111"/>
      <c r="N24" s="1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62"/>
      <c r="AC24" s="23"/>
    </row>
    <row r="25" spans="1:29" s="7" customFormat="1" x14ac:dyDescent="0.25">
      <c r="B25" s="143"/>
      <c r="C25" s="59" t="s">
        <v>56</v>
      </c>
      <c r="D25" s="60"/>
      <c r="E25" s="60"/>
      <c r="F25" s="60"/>
      <c r="G25" s="60"/>
      <c r="H25" s="111"/>
      <c r="I25" s="111"/>
      <c r="J25" s="111"/>
      <c r="K25" s="111"/>
      <c r="L25" s="111"/>
      <c r="M25" s="111"/>
      <c r="N25" s="21"/>
      <c r="O25" s="2">
        <v>0.22992800692444948</v>
      </c>
      <c r="P25" s="2">
        <v>0.14089405004189473</v>
      </c>
      <c r="Q25" s="2">
        <v>0.28693186923800507</v>
      </c>
      <c r="R25" s="2">
        <v>0.12272022034793102</v>
      </c>
      <c r="S25" s="2">
        <v>1.461785236933281E-2</v>
      </c>
      <c r="T25" s="2">
        <v>2.6049339513898647E-2</v>
      </c>
      <c r="U25" s="2">
        <v>1.2679541447143314E-2</v>
      </c>
      <c r="V25" s="2">
        <v>6.5730836029528436E-2</v>
      </c>
      <c r="W25" s="2">
        <v>2.3959818562325146E-2</v>
      </c>
      <c r="X25" s="2">
        <v>1.4893777805382789E-2</v>
      </c>
      <c r="Y25" s="2">
        <v>4.1407926761389068E-2</v>
      </c>
      <c r="Z25" s="2">
        <v>2.0186760958719331E-2</v>
      </c>
      <c r="AA25" s="63">
        <v>1</v>
      </c>
    </row>
    <row r="26" spans="1:29" s="7" customFormat="1" x14ac:dyDescent="0.25">
      <c r="B26" s="143"/>
      <c r="C26" s="70" t="s">
        <v>114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2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63"/>
    </row>
    <row r="27" spans="1:29" s="7" customFormat="1" x14ac:dyDescent="0.25">
      <c r="B27" s="143"/>
      <c r="C27" s="71" t="s">
        <v>115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2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63"/>
    </row>
    <row r="28" spans="1:29" s="7" customFormat="1" x14ac:dyDescent="0.25">
      <c r="B28" s="143"/>
      <c r="C28" s="71" t="s">
        <v>116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2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63"/>
    </row>
    <row r="29" spans="1:29" s="7" customFormat="1" x14ac:dyDescent="0.25">
      <c r="B29" s="143"/>
      <c r="C29" s="71" t="s">
        <v>117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2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63"/>
    </row>
    <row r="30" spans="1:29" s="7" customFormat="1" x14ac:dyDescent="0.25">
      <c r="B30" s="143"/>
      <c r="C30" s="71" t="s">
        <v>118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2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63"/>
    </row>
    <row r="31" spans="1:29" s="7" customFormat="1" x14ac:dyDescent="0.25">
      <c r="B31" s="143"/>
      <c r="C31" s="71" t="s">
        <v>119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2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63"/>
    </row>
    <row r="32" spans="1:29" s="7" customFormat="1" x14ac:dyDescent="0.25">
      <c r="B32" s="143"/>
      <c r="C32" s="71" t="s">
        <v>120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2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63"/>
    </row>
    <row r="33" spans="2:27" s="7" customFormat="1" x14ac:dyDescent="0.25">
      <c r="B33" s="143"/>
      <c r="C33" s="71" t="s">
        <v>121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2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63"/>
    </row>
    <row r="34" spans="2:27" s="7" customFormat="1" x14ac:dyDescent="0.25">
      <c r="B34" s="143"/>
      <c r="C34" s="71" t="s">
        <v>122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62"/>
    </row>
    <row r="35" spans="2:27" s="7" customFormat="1" x14ac:dyDescent="0.25">
      <c r="B35" s="143"/>
      <c r="C35" s="71" t="s">
        <v>123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62"/>
    </row>
    <row r="36" spans="2:27" s="7" customFormat="1" x14ac:dyDescent="0.25">
      <c r="B36" s="143"/>
      <c r="C36" s="72" t="s">
        <v>124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62"/>
    </row>
    <row r="37" spans="2:27" x14ac:dyDescent="0.25">
      <c r="B37" s="144"/>
      <c r="C37" s="19" t="s">
        <v>454</v>
      </c>
      <c r="D37" s="60"/>
      <c r="E37" s="60"/>
      <c r="F37" s="60"/>
      <c r="G37" s="60"/>
      <c r="H37" s="111"/>
      <c r="I37" s="111"/>
      <c r="J37" s="111"/>
      <c r="K37" s="111"/>
      <c r="L37" s="111"/>
      <c r="M37" s="111"/>
      <c r="N37" s="10"/>
      <c r="O37" s="3">
        <v>438153.27095238096</v>
      </c>
      <c r="P37" s="3">
        <v>268155.77749999997</v>
      </c>
      <c r="Q37" s="3">
        <v>546798.28964285715</v>
      </c>
      <c r="R37" s="3">
        <v>233959.6723809524</v>
      </c>
      <c r="S37" s="3">
        <v>27834.809166666666</v>
      </c>
      <c r="T37" s="3">
        <v>49658.521428571432</v>
      </c>
      <c r="U37" s="3">
        <v>24156.937499999993</v>
      </c>
      <c r="V37" s="3">
        <v>125239.82083333336</v>
      </c>
      <c r="W37" s="3">
        <v>45659.579166666663</v>
      </c>
      <c r="X37" s="3">
        <v>28368.060714285722</v>
      </c>
      <c r="Y37" s="3">
        <v>78733.496666666688</v>
      </c>
      <c r="Z37" s="3">
        <v>38472.289999999994</v>
      </c>
      <c r="AA37" s="62">
        <v>1905190.5259523811</v>
      </c>
    </row>
    <row r="38" spans="2:27" x14ac:dyDescent="0.25">
      <c r="B38" s="16"/>
      <c r="C38" s="17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8"/>
    </row>
    <row r="39" spans="2:27" x14ac:dyDescent="0.25">
      <c r="B39" s="16"/>
      <c r="C39" s="17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8"/>
    </row>
    <row r="40" spans="2:27" x14ac:dyDescent="0.25">
      <c r="B40" s="16"/>
      <c r="C40" s="17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8"/>
    </row>
  </sheetData>
  <mergeCells count="12">
    <mergeCell ref="B19:B22"/>
    <mergeCell ref="B24:B37"/>
    <mergeCell ref="AA5:AA6"/>
    <mergeCell ref="R5:S5"/>
    <mergeCell ref="T5:U5"/>
    <mergeCell ref="V5:X5"/>
    <mergeCell ref="Y5:Z5"/>
    <mergeCell ref="B5:B6"/>
    <mergeCell ref="C5:C6"/>
    <mergeCell ref="O5:Q5"/>
    <mergeCell ref="D5:N5"/>
    <mergeCell ref="B7:B18"/>
  </mergeCells>
  <conditionalFormatting sqref="O7:Z23">
    <cfRule type="colorScale" priority="14">
      <colorScale>
        <cfvo type="min"/>
        <cfvo type="max"/>
        <color rgb="FFFCFCFF"/>
        <color rgb="FFF8696B"/>
      </colorScale>
    </cfRule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300" r:id="rId1"/>
  <ignoredErrors>
    <ignoredError sqref="P6 V6 Y6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F066F-C3A6-4A27-BC42-B407209F9B50}">
  <sheetPr>
    <tabColor theme="9" tint="0.39997558519241921"/>
  </sheetPr>
  <dimension ref="A1:AC102"/>
  <sheetViews>
    <sheetView showGridLines="0" topLeftCell="A58" zoomScale="70" zoomScaleNormal="70" workbookViewId="0">
      <selection activeCell="B1" sqref="B1"/>
    </sheetView>
  </sheetViews>
  <sheetFormatPr baseColWidth="10" defaultRowHeight="15" x14ac:dyDescent="0.25"/>
  <cols>
    <col min="2" max="2" width="14.7109375" customWidth="1"/>
    <col min="3" max="3" width="18.28515625" customWidth="1"/>
    <col min="4" max="14" width="7.140625" style="9" customWidth="1"/>
    <col min="15" max="26" width="13.42578125" customWidth="1"/>
    <col min="27" max="27" width="13.42578125" style="61" customWidth="1"/>
  </cols>
  <sheetData>
    <row r="1" spans="1:29" ht="26.25" x14ac:dyDescent="0.4">
      <c r="B1" s="117" t="s">
        <v>457</v>
      </c>
    </row>
    <row r="2" spans="1:29" ht="21" x14ac:dyDescent="0.35">
      <c r="B2" s="5" t="s">
        <v>453</v>
      </c>
      <c r="AA2"/>
    </row>
    <row r="3" spans="1:29" x14ac:dyDescent="0.25">
      <c r="B3" s="66" t="s">
        <v>110</v>
      </c>
    </row>
    <row r="5" spans="1:29" ht="32.450000000000003" customHeight="1" x14ac:dyDescent="0.25">
      <c r="B5" s="151" t="s">
        <v>0</v>
      </c>
      <c r="C5" s="153" t="s">
        <v>14</v>
      </c>
      <c r="D5" s="156" t="s">
        <v>452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5" t="s">
        <v>1</v>
      </c>
      <c r="P5" s="155"/>
      <c r="Q5" s="155"/>
      <c r="R5" s="146" t="s">
        <v>59</v>
      </c>
      <c r="S5" s="147"/>
      <c r="T5" s="146" t="s">
        <v>18</v>
      </c>
      <c r="U5" s="147"/>
      <c r="V5" s="148" t="s">
        <v>19</v>
      </c>
      <c r="W5" s="149"/>
      <c r="X5" s="150"/>
      <c r="Y5" s="148" t="s">
        <v>3</v>
      </c>
      <c r="Z5" s="150"/>
      <c r="AA5" s="145" t="s">
        <v>4</v>
      </c>
    </row>
    <row r="6" spans="1:29" ht="25.5" x14ac:dyDescent="0.25">
      <c r="B6" s="152"/>
      <c r="C6" s="154"/>
      <c r="D6" s="113" t="s">
        <v>114</v>
      </c>
      <c r="E6" s="114" t="s">
        <v>115</v>
      </c>
      <c r="F6" s="114" t="s">
        <v>116</v>
      </c>
      <c r="G6" s="114" t="s">
        <v>117</v>
      </c>
      <c r="H6" s="114" t="s">
        <v>118</v>
      </c>
      <c r="I6" s="114" t="s">
        <v>119</v>
      </c>
      <c r="J6" s="114" t="s">
        <v>120</v>
      </c>
      <c r="K6" s="114" t="s">
        <v>121</v>
      </c>
      <c r="L6" s="114" t="s">
        <v>122</v>
      </c>
      <c r="M6" s="114" t="s">
        <v>123</v>
      </c>
      <c r="N6" s="115" t="s">
        <v>124</v>
      </c>
      <c r="O6" s="1" t="s">
        <v>5</v>
      </c>
      <c r="P6" s="1" t="s">
        <v>6</v>
      </c>
      <c r="Q6" s="1" t="s">
        <v>7</v>
      </c>
      <c r="R6" s="1" t="s">
        <v>8</v>
      </c>
      <c r="S6" s="1" t="s">
        <v>17</v>
      </c>
      <c r="T6" s="1" t="s">
        <v>15</v>
      </c>
      <c r="U6" s="1" t="s">
        <v>16</v>
      </c>
      <c r="V6" s="1" t="s">
        <v>9</v>
      </c>
      <c r="W6" s="1" t="s">
        <v>15</v>
      </c>
      <c r="X6" s="1" t="s">
        <v>16</v>
      </c>
      <c r="Y6" s="1" t="s">
        <v>9</v>
      </c>
      <c r="Z6" s="1" t="s">
        <v>8</v>
      </c>
      <c r="AA6" s="145"/>
    </row>
    <row r="7" spans="1:29" x14ac:dyDescent="0.25">
      <c r="A7" s="26"/>
      <c r="B7" s="157"/>
      <c r="C7" s="13">
        <v>25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62"/>
      <c r="AC7" s="15"/>
    </row>
    <row r="8" spans="1:29" x14ac:dyDescent="0.25">
      <c r="A8" s="26"/>
      <c r="B8" s="157"/>
      <c r="C8" s="13">
        <v>33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62"/>
    </row>
    <row r="9" spans="1:29" x14ac:dyDescent="0.25">
      <c r="A9" s="26"/>
      <c r="B9" s="157"/>
      <c r="C9" s="13">
        <v>58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62"/>
    </row>
    <row r="10" spans="1:29" x14ac:dyDescent="0.25">
      <c r="A10" s="26"/>
      <c r="B10" s="157"/>
      <c r="C10" s="13">
        <v>62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62"/>
    </row>
    <row r="11" spans="1:29" x14ac:dyDescent="0.25">
      <c r="A11" s="26"/>
      <c r="B11" s="157"/>
      <c r="C11" s="13">
        <v>63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62"/>
    </row>
    <row r="12" spans="1:29" x14ac:dyDescent="0.25">
      <c r="A12" s="26"/>
      <c r="B12" s="157"/>
      <c r="C12" s="13">
        <v>65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62"/>
    </row>
    <row r="13" spans="1:29" x14ac:dyDescent="0.25">
      <c r="A13" s="26"/>
      <c r="B13" s="157"/>
      <c r="C13" s="13">
        <v>66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62"/>
    </row>
    <row r="14" spans="1:29" x14ac:dyDescent="0.25">
      <c r="A14" s="26"/>
      <c r="B14" s="157"/>
      <c r="C14" s="13">
        <v>67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62"/>
    </row>
    <row r="15" spans="1:29" x14ac:dyDescent="0.25">
      <c r="A15" s="26"/>
      <c r="B15" s="157"/>
      <c r="C15" s="13">
        <v>68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62"/>
    </row>
    <row r="16" spans="1:29" x14ac:dyDescent="0.25">
      <c r="A16" s="26"/>
      <c r="B16" s="157"/>
      <c r="C16" s="13">
        <v>69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62"/>
    </row>
    <row r="17" spans="1:27" x14ac:dyDescent="0.25">
      <c r="A17" s="26"/>
      <c r="B17" s="157"/>
      <c r="C17" s="13">
        <v>100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62"/>
    </row>
    <row r="18" spans="1:27" x14ac:dyDescent="0.25">
      <c r="A18" s="26"/>
      <c r="B18" s="157"/>
      <c r="C18" s="13">
        <v>110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62"/>
    </row>
    <row r="19" spans="1:27" x14ac:dyDescent="0.25">
      <c r="A19" s="26"/>
      <c r="B19" s="157"/>
      <c r="C19" s="13">
        <v>120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62"/>
    </row>
    <row r="20" spans="1:27" x14ac:dyDescent="0.25">
      <c r="A20" s="26"/>
      <c r="B20" s="157"/>
      <c r="C20" s="13">
        <v>300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62"/>
    </row>
    <row r="21" spans="1:27" x14ac:dyDescent="0.25">
      <c r="A21" s="26"/>
      <c r="B21" s="157"/>
      <c r="C21" s="13">
        <v>310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62"/>
    </row>
    <row r="22" spans="1:27" x14ac:dyDescent="0.25">
      <c r="A22" s="26"/>
      <c r="B22" s="157"/>
      <c r="C22" s="13">
        <v>320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62"/>
    </row>
    <row r="23" spans="1:27" x14ac:dyDescent="0.25">
      <c r="A23" s="26"/>
      <c r="B23" s="157"/>
      <c r="C23" s="13">
        <v>330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62"/>
    </row>
    <row r="24" spans="1:27" x14ac:dyDescent="0.25">
      <c r="A24" s="26"/>
      <c r="B24" s="157"/>
      <c r="C24" s="13">
        <v>335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62"/>
    </row>
    <row r="25" spans="1:27" x14ac:dyDescent="0.25">
      <c r="A25" s="26"/>
      <c r="B25" s="157"/>
      <c r="C25" s="13">
        <v>340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62"/>
    </row>
    <row r="26" spans="1:27" x14ac:dyDescent="0.25">
      <c r="A26" s="26"/>
      <c r="B26" s="157"/>
      <c r="C26" s="13">
        <v>345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62"/>
    </row>
    <row r="27" spans="1:27" x14ac:dyDescent="0.25">
      <c r="A27" s="26"/>
      <c r="B27" s="157"/>
      <c r="C27" s="13">
        <v>352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62"/>
    </row>
    <row r="28" spans="1:27" x14ac:dyDescent="0.25">
      <c r="A28" s="26"/>
      <c r="B28" s="157"/>
      <c r="C28" s="13">
        <v>360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62"/>
    </row>
    <row r="29" spans="1:27" x14ac:dyDescent="0.25">
      <c r="A29" s="26"/>
      <c r="B29" s="157"/>
      <c r="C29" s="13">
        <v>366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62"/>
    </row>
    <row r="30" spans="1:27" x14ac:dyDescent="0.25">
      <c r="A30" s="26"/>
      <c r="B30" s="157"/>
      <c r="C30" s="13">
        <v>375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62"/>
    </row>
    <row r="31" spans="1:27" x14ac:dyDescent="0.25">
      <c r="A31" s="26"/>
      <c r="B31" s="157"/>
      <c r="C31" s="13">
        <v>380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62"/>
    </row>
    <row r="32" spans="1:27" x14ac:dyDescent="0.25">
      <c r="A32" s="26"/>
      <c r="B32" s="157"/>
      <c r="C32" s="13">
        <v>385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62"/>
    </row>
    <row r="33" spans="1:27" x14ac:dyDescent="0.25">
      <c r="A33" s="26"/>
      <c r="B33" s="157"/>
      <c r="C33" s="13">
        <v>390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62"/>
    </row>
    <row r="34" spans="1:27" x14ac:dyDescent="0.25">
      <c r="A34" s="26"/>
      <c r="B34" s="157"/>
      <c r="C34" s="13">
        <v>395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62"/>
    </row>
    <row r="35" spans="1:27" x14ac:dyDescent="0.25">
      <c r="A35" s="26"/>
      <c r="B35" s="157"/>
      <c r="C35" s="13">
        <v>396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62"/>
    </row>
    <row r="36" spans="1:27" x14ac:dyDescent="0.25">
      <c r="A36" s="26"/>
      <c r="B36" s="157"/>
      <c r="C36" s="13">
        <v>397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62"/>
    </row>
    <row r="37" spans="1:27" x14ac:dyDescent="0.25">
      <c r="A37" s="26"/>
      <c r="B37" s="157"/>
      <c r="C37" s="13">
        <v>400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62"/>
    </row>
    <row r="38" spans="1:27" x14ac:dyDescent="0.25">
      <c r="A38" s="26"/>
      <c r="B38" s="157"/>
      <c r="C38" s="13">
        <v>405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62"/>
    </row>
    <row r="39" spans="1:27" x14ac:dyDescent="0.25">
      <c r="A39" s="26"/>
      <c r="B39" s="157"/>
      <c r="C39" s="13">
        <v>410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62"/>
    </row>
    <row r="40" spans="1:27" x14ac:dyDescent="0.25">
      <c r="A40" s="26"/>
      <c r="B40" s="157"/>
      <c r="C40" s="13">
        <v>412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62"/>
    </row>
    <row r="41" spans="1:27" x14ac:dyDescent="0.25">
      <c r="A41" s="26"/>
      <c r="B41" s="157"/>
      <c r="C41" s="13">
        <v>415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62"/>
    </row>
    <row r="42" spans="1:27" x14ac:dyDescent="0.25">
      <c r="A42" s="26"/>
      <c r="B42" s="157"/>
      <c r="C42" s="13">
        <v>417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62"/>
    </row>
    <row r="43" spans="1:27" x14ac:dyDescent="0.25">
      <c r="A43" s="26"/>
      <c r="B43" s="157"/>
      <c r="C43" s="13">
        <v>420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62"/>
    </row>
    <row r="44" spans="1:27" x14ac:dyDescent="0.25">
      <c r="A44" s="26"/>
      <c r="B44" s="157"/>
      <c r="C44" s="13">
        <v>422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62"/>
    </row>
    <row r="45" spans="1:27" x14ac:dyDescent="0.25">
      <c r="A45" s="26"/>
      <c r="B45" s="157"/>
      <c r="C45" s="13">
        <v>423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62"/>
    </row>
    <row r="46" spans="1:27" x14ac:dyDescent="0.25">
      <c r="A46" s="26"/>
      <c r="B46" s="157"/>
      <c r="C46" s="13">
        <v>425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62"/>
    </row>
    <row r="47" spans="1:27" x14ac:dyDescent="0.25">
      <c r="A47" s="26"/>
      <c r="B47" s="157"/>
      <c r="C47" s="13">
        <v>430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62"/>
    </row>
    <row r="48" spans="1:27" x14ac:dyDescent="0.25">
      <c r="A48" s="26"/>
      <c r="B48" s="157"/>
      <c r="C48" s="13">
        <v>431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62"/>
    </row>
    <row r="49" spans="1:27" x14ac:dyDescent="0.25">
      <c r="A49" s="26"/>
      <c r="B49" s="157"/>
      <c r="C49" s="13">
        <v>435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62"/>
    </row>
    <row r="50" spans="1:27" x14ac:dyDescent="0.25">
      <c r="A50" s="26"/>
      <c r="B50" s="157"/>
      <c r="C50" s="13">
        <v>440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62"/>
    </row>
    <row r="51" spans="1:27" x14ac:dyDescent="0.25">
      <c r="A51" s="26"/>
      <c r="B51" s="157"/>
      <c r="C51" s="13">
        <v>441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62"/>
    </row>
    <row r="52" spans="1:27" x14ac:dyDescent="0.25">
      <c r="A52" s="26"/>
      <c r="B52" s="157"/>
      <c r="C52" s="13">
        <v>442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62"/>
    </row>
    <row r="53" spans="1:27" x14ac:dyDescent="0.25">
      <c r="A53" s="26"/>
      <c r="B53" s="157"/>
      <c r="C53" s="13">
        <v>445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62"/>
    </row>
    <row r="54" spans="1:27" x14ac:dyDescent="0.25">
      <c r="A54" s="26"/>
      <c r="B54" s="157"/>
      <c r="C54" s="13">
        <v>446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62"/>
    </row>
    <row r="55" spans="1:27" x14ac:dyDescent="0.25">
      <c r="A55" s="26"/>
      <c r="B55" s="157"/>
      <c r="C55" s="13">
        <v>450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62"/>
    </row>
    <row r="56" spans="1:27" x14ac:dyDescent="0.25">
      <c r="A56" s="26"/>
      <c r="B56" s="157"/>
      <c r="C56" s="13">
        <v>451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62"/>
    </row>
    <row r="57" spans="1:27" x14ac:dyDescent="0.25">
      <c r="A57" s="26"/>
      <c r="B57" s="157"/>
      <c r="C57" s="13">
        <v>452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62"/>
    </row>
    <row r="58" spans="1:27" x14ac:dyDescent="0.25">
      <c r="A58" s="26"/>
      <c r="B58" s="157"/>
      <c r="C58" s="13">
        <v>453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62"/>
    </row>
    <row r="59" spans="1:27" x14ac:dyDescent="0.25">
      <c r="A59" s="26"/>
      <c r="B59" s="157"/>
      <c r="C59" s="13">
        <v>455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62"/>
    </row>
    <row r="60" spans="1:27" x14ac:dyDescent="0.25">
      <c r="A60" s="26"/>
      <c r="B60" s="157"/>
      <c r="C60" s="13">
        <v>460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62"/>
    </row>
    <row r="61" spans="1:27" x14ac:dyDescent="0.25">
      <c r="A61" s="26"/>
      <c r="B61" s="157"/>
      <c r="C61" s="13">
        <v>470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62"/>
    </row>
    <row r="62" spans="1:27" x14ac:dyDescent="0.25">
      <c r="A62" s="26"/>
      <c r="B62" s="157"/>
      <c r="C62" s="13">
        <v>480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62"/>
    </row>
    <row r="63" spans="1:27" x14ac:dyDescent="0.25">
      <c r="A63" s="26"/>
      <c r="B63" s="157"/>
      <c r="C63" s="13">
        <v>485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62"/>
    </row>
    <row r="64" spans="1:27" x14ac:dyDescent="0.25">
      <c r="A64" s="26"/>
      <c r="B64" s="157"/>
      <c r="C64" s="13">
        <v>490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62"/>
    </row>
    <row r="65" spans="1:27" x14ac:dyDescent="0.25">
      <c r="A65" s="26"/>
      <c r="B65" s="157"/>
      <c r="C65" s="13" t="s">
        <v>249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62"/>
    </row>
    <row r="66" spans="1:27" x14ac:dyDescent="0.25">
      <c r="A66" s="26"/>
      <c r="B66" s="157"/>
      <c r="C66" s="13" t="s">
        <v>251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62"/>
    </row>
    <row r="67" spans="1:27" x14ac:dyDescent="0.25">
      <c r="A67" s="26"/>
      <c r="B67" s="157"/>
      <c r="C67" s="13" t="s">
        <v>252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62"/>
    </row>
    <row r="68" spans="1:27" x14ac:dyDescent="0.25">
      <c r="A68" s="26"/>
      <c r="B68" s="157"/>
      <c r="C68" s="13" t="s">
        <v>253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62"/>
    </row>
    <row r="69" spans="1:27" x14ac:dyDescent="0.25">
      <c r="A69" s="26"/>
      <c r="B69" s="157"/>
      <c r="C69" s="13" t="s">
        <v>254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62"/>
    </row>
    <row r="70" spans="1:27" x14ac:dyDescent="0.25">
      <c r="A70" s="26"/>
      <c r="B70" s="157"/>
      <c r="C70" s="13" t="s">
        <v>256</v>
      </c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62"/>
    </row>
    <row r="71" spans="1:27" x14ac:dyDescent="0.25">
      <c r="A71" s="26"/>
      <c r="B71" s="157"/>
      <c r="C71" s="13" t="s">
        <v>257</v>
      </c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62"/>
    </row>
    <row r="72" spans="1:27" x14ac:dyDescent="0.25">
      <c r="A72" s="26"/>
      <c r="B72" s="157"/>
      <c r="C72" s="13" t="s">
        <v>258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62"/>
    </row>
    <row r="73" spans="1:27" x14ac:dyDescent="0.25">
      <c r="A73" s="26"/>
      <c r="B73" s="157"/>
      <c r="C73" s="13" t="s">
        <v>260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62"/>
    </row>
    <row r="74" spans="1:27" x14ac:dyDescent="0.25">
      <c r="A74" s="26"/>
      <c r="B74" s="157"/>
      <c r="C74" s="13" t="s">
        <v>262</v>
      </c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62"/>
    </row>
    <row r="75" spans="1:27" x14ac:dyDescent="0.25">
      <c r="A75" s="26"/>
      <c r="B75" s="157"/>
      <c r="C75" s="13" t="s">
        <v>265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62"/>
    </row>
    <row r="76" spans="1:27" x14ac:dyDescent="0.25">
      <c r="A76" s="26"/>
      <c r="B76" s="157"/>
      <c r="C76" s="13" t="s">
        <v>36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62"/>
    </row>
    <row r="77" spans="1:27" x14ac:dyDescent="0.25">
      <c r="A77" s="26"/>
      <c r="B77" s="157"/>
      <c r="C77" s="13" t="s">
        <v>37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62"/>
    </row>
    <row r="78" spans="1:27" x14ac:dyDescent="0.25">
      <c r="A78" s="26"/>
      <c r="B78" s="157"/>
      <c r="C78" s="13" t="s">
        <v>270</v>
      </c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62"/>
    </row>
    <row r="79" spans="1:27" x14ac:dyDescent="0.25">
      <c r="A79" s="26"/>
      <c r="B79" s="157"/>
      <c r="C79" s="13" t="s">
        <v>271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62"/>
    </row>
    <row r="80" spans="1:27" x14ac:dyDescent="0.25">
      <c r="A80" s="26"/>
      <c r="B80" s="157"/>
      <c r="C80" s="13" t="s">
        <v>46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62"/>
    </row>
    <row r="81" spans="1:29" x14ac:dyDescent="0.25">
      <c r="A81" s="26"/>
      <c r="B81" s="157"/>
      <c r="C81" s="13" t="s">
        <v>273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62"/>
    </row>
    <row r="82" spans="1:29" x14ac:dyDescent="0.25">
      <c r="A82" s="26"/>
      <c r="B82" s="157"/>
      <c r="C82" s="13" t="s">
        <v>274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62"/>
    </row>
    <row r="83" spans="1:29" x14ac:dyDescent="0.25">
      <c r="A83" s="26"/>
      <c r="B83" s="157"/>
      <c r="C83" s="13" t="s">
        <v>275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62"/>
    </row>
    <row r="84" spans="1:29" x14ac:dyDescent="0.25">
      <c r="A84" s="26"/>
      <c r="B84" s="157"/>
      <c r="C84" s="13" t="s">
        <v>51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62"/>
    </row>
    <row r="85" spans="1:29" x14ac:dyDescent="0.25">
      <c r="A85" s="26"/>
      <c r="B85" s="157"/>
      <c r="C85" s="13" t="s">
        <v>52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62"/>
    </row>
    <row r="86" spans="1:29" x14ac:dyDescent="0.25">
      <c r="B86" s="157"/>
      <c r="C86" s="59" t="s">
        <v>4</v>
      </c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0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62"/>
      <c r="AC86" s="23"/>
    </row>
    <row r="87" spans="1:29" s="7" customFormat="1" x14ac:dyDescent="0.25">
      <c r="B87" s="157"/>
      <c r="C87" s="59" t="s">
        <v>56</v>
      </c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21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63"/>
    </row>
    <row r="88" spans="1:29" s="7" customFormat="1" x14ac:dyDescent="0.25">
      <c r="B88" s="157"/>
      <c r="C88" s="70" t="s">
        <v>114</v>
      </c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21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63"/>
    </row>
    <row r="89" spans="1:29" s="7" customFormat="1" x14ac:dyDescent="0.25">
      <c r="B89" s="157"/>
      <c r="C89" s="71" t="s">
        <v>115</v>
      </c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21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63"/>
    </row>
    <row r="90" spans="1:29" s="7" customFormat="1" x14ac:dyDescent="0.25">
      <c r="B90" s="157"/>
      <c r="C90" s="71" t="s">
        <v>116</v>
      </c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21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63"/>
    </row>
    <row r="91" spans="1:29" s="7" customFormat="1" x14ac:dyDescent="0.25">
      <c r="B91" s="157"/>
      <c r="C91" s="71" t="s">
        <v>117</v>
      </c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21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63"/>
    </row>
    <row r="92" spans="1:29" s="7" customFormat="1" x14ac:dyDescent="0.25">
      <c r="B92" s="157"/>
      <c r="C92" s="71" t="s">
        <v>118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21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63"/>
    </row>
    <row r="93" spans="1:29" s="7" customFormat="1" x14ac:dyDescent="0.25">
      <c r="B93" s="157"/>
      <c r="C93" s="71" t="s">
        <v>119</v>
      </c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21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63"/>
    </row>
    <row r="94" spans="1:29" s="7" customFormat="1" x14ac:dyDescent="0.25">
      <c r="B94" s="157"/>
      <c r="C94" s="71" t="s">
        <v>120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21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63"/>
    </row>
    <row r="95" spans="1:29" s="7" customFormat="1" x14ac:dyDescent="0.25">
      <c r="B95" s="157"/>
      <c r="C95" s="71" t="s">
        <v>121</v>
      </c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21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63"/>
    </row>
    <row r="96" spans="1:29" s="7" customFormat="1" x14ac:dyDescent="0.25">
      <c r="B96" s="157"/>
      <c r="C96" s="71" t="s">
        <v>122</v>
      </c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1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62"/>
    </row>
    <row r="97" spans="2:27" s="7" customFormat="1" x14ac:dyDescent="0.25">
      <c r="B97" s="157"/>
      <c r="C97" s="71" t="s">
        <v>123</v>
      </c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1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62"/>
    </row>
    <row r="98" spans="2:27" s="7" customFormat="1" x14ac:dyDescent="0.25">
      <c r="B98" s="157"/>
      <c r="C98" s="72" t="s">
        <v>124</v>
      </c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1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62"/>
    </row>
    <row r="99" spans="2:27" x14ac:dyDescent="0.25">
      <c r="B99" s="157"/>
      <c r="C99" s="19" t="s">
        <v>87</v>
      </c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0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62"/>
    </row>
    <row r="100" spans="2:27" x14ac:dyDescent="0.25">
      <c r="B100" s="16"/>
      <c r="C100" s="17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8"/>
    </row>
    <row r="101" spans="2:27" x14ac:dyDescent="0.25">
      <c r="B101" s="16"/>
      <c r="C101" s="17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8"/>
    </row>
    <row r="102" spans="2:27" x14ac:dyDescent="0.25">
      <c r="B102" s="16"/>
      <c r="C102" s="17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8"/>
    </row>
  </sheetData>
  <mergeCells count="10">
    <mergeCell ref="V5:X5"/>
    <mergeCell ref="Y5:Z5"/>
    <mergeCell ref="AA5:AA6"/>
    <mergeCell ref="B7:B99"/>
    <mergeCell ref="B5:B6"/>
    <mergeCell ref="C5:C6"/>
    <mergeCell ref="D5:N5"/>
    <mergeCell ref="O5:Q5"/>
    <mergeCell ref="R5:S5"/>
    <mergeCell ref="T5:U5"/>
  </mergeCells>
  <conditionalFormatting sqref="O7:Z85">
    <cfRule type="colorScale" priority="16">
      <colorScale>
        <cfvo type="min"/>
        <cfvo type="max"/>
        <color rgb="FFFCFCFF"/>
        <color rgb="FFF8696B"/>
      </colorScale>
    </cfRule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B29B-21BA-4EBD-A78F-3B36D852F332}">
  <sheetPr>
    <tabColor theme="9" tint="0.39997558519241921"/>
  </sheetPr>
  <dimension ref="A1:AC85"/>
  <sheetViews>
    <sheetView showGridLines="0" topLeftCell="B1" zoomScale="70" zoomScaleNormal="70" workbookViewId="0">
      <selection activeCell="B1" sqref="B1"/>
    </sheetView>
  </sheetViews>
  <sheetFormatPr baseColWidth="10" defaultRowHeight="15" x14ac:dyDescent="0.25"/>
  <cols>
    <col min="2" max="2" width="14.7109375" customWidth="1"/>
    <col min="3" max="3" width="18.28515625" customWidth="1"/>
    <col min="4" max="14" width="7.140625" style="9" customWidth="1"/>
    <col min="15" max="26" width="13.42578125" customWidth="1"/>
    <col min="27" max="27" width="13.42578125" style="61" customWidth="1"/>
  </cols>
  <sheetData>
    <row r="1" spans="1:29" ht="26.25" x14ac:dyDescent="0.4">
      <c r="B1" s="117" t="s">
        <v>458</v>
      </c>
    </row>
    <row r="2" spans="1:29" ht="21" x14ac:dyDescent="0.35">
      <c r="B2" s="5" t="s">
        <v>453</v>
      </c>
      <c r="AA2"/>
    </row>
    <row r="3" spans="1:29" x14ac:dyDescent="0.25">
      <c r="B3" s="66" t="s">
        <v>110</v>
      </c>
    </row>
    <row r="5" spans="1:29" ht="32.450000000000003" customHeight="1" x14ac:dyDescent="0.25">
      <c r="B5" s="151" t="s">
        <v>0</v>
      </c>
      <c r="C5" s="153" t="s">
        <v>14</v>
      </c>
      <c r="D5" s="156" t="s">
        <v>452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5" t="s">
        <v>1</v>
      </c>
      <c r="P5" s="155"/>
      <c r="Q5" s="155"/>
      <c r="R5" s="146" t="s">
        <v>59</v>
      </c>
      <c r="S5" s="147"/>
      <c r="T5" s="146" t="s">
        <v>18</v>
      </c>
      <c r="U5" s="147"/>
      <c r="V5" s="148" t="s">
        <v>19</v>
      </c>
      <c r="W5" s="149"/>
      <c r="X5" s="150"/>
      <c r="Y5" s="148" t="s">
        <v>3</v>
      </c>
      <c r="Z5" s="150"/>
      <c r="AA5" s="145" t="s">
        <v>4</v>
      </c>
    </row>
    <row r="6" spans="1:29" ht="25.5" x14ac:dyDescent="0.25">
      <c r="B6" s="152"/>
      <c r="C6" s="154"/>
      <c r="D6" s="113" t="s">
        <v>114</v>
      </c>
      <c r="E6" s="114" t="s">
        <v>115</v>
      </c>
      <c r="F6" s="114" t="s">
        <v>116</v>
      </c>
      <c r="G6" s="114" t="s">
        <v>117</v>
      </c>
      <c r="H6" s="114" t="s">
        <v>118</v>
      </c>
      <c r="I6" s="114" t="s">
        <v>119</v>
      </c>
      <c r="J6" s="114" t="s">
        <v>120</v>
      </c>
      <c r="K6" s="114" t="s">
        <v>121</v>
      </c>
      <c r="L6" s="114" t="s">
        <v>122</v>
      </c>
      <c r="M6" s="114" t="s">
        <v>123</v>
      </c>
      <c r="N6" s="115" t="s">
        <v>124</v>
      </c>
      <c r="O6" s="1" t="s">
        <v>5</v>
      </c>
      <c r="P6" s="1" t="s">
        <v>6</v>
      </c>
      <c r="Q6" s="1" t="s">
        <v>7</v>
      </c>
      <c r="R6" s="1" t="s">
        <v>8</v>
      </c>
      <c r="S6" s="1" t="s">
        <v>17</v>
      </c>
      <c r="T6" s="1" t="s">
        <v>15</v>
      </c>
      <c r="U6" s="1" t="s">
        <v>16</v>
      </c>
      <c r="V6" s="1" t="s">
        <v>9</v>
      </c>
      <c r="W6" s="1" t="s">
        <v>15</v>
      </c>
      <c r="X6" s="1" t="s">
        <v>16</v>
      </c>
      <c r="Y6" s="1" t="s">
        <v>9</v>
      </c>
      <c r="Z6" s="1" t="s">
        <v>8</v>
      </c>
      <c r="AA6" s="145"/>
    </row>
    <row r="7" spans="1:29" x14ac:dyDescent="0.25">
      <c r="A7" s="26"/>
      <c r="B7" s="157"/>
      <c r="C7" s="10">
        <v>70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62"/>
      <c r="AC7" s="15"/>
    </row>
    <row r="8" spans="1:29" x14ac:dyDescent="0.25">
      <c r="A8" s="26"/>
      <c r="B8" s="157"/>
      <c r="C8" s="10">
        <v>74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62"/>
    </row>
    <row r="9" spans="1:29" x14ac:dyDescent="0.25">
      <c r="A9" s="26"/>
      <c r="B9" s="157"/>
      <c r="C9" s="10">
        <v>76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62"/>
    </row>
    <row r="10" spans="1:29" x14ac:dyDescent="0.25">
      <c r="A10" s="26"/>
      <c r="B10" s="157"/>
      <c r="C10" s="10">
        <v>77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62"/>
    </row>
    <row r="11" spans="1:29" x14ac:dyDescent="0.25">
      <c r="A11" s="26"/>
      <c r="B11" s="157"/>
      <c r="C11" s="10">
        <v>79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62"/>
    </row>
    <row r="12" spans="1:29" x14ac:dyDescent="0.25">
      <c r="A12" s="26"/>
      <c r="B12" s="157"/>
      <c r="C12" s="10">
        <v>81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62"/>
    </row>
    <row r="13" spans="1:29" x14ac:dyDescent="0.25">
      <c r="A13" s="26"/>
      <c r="B13" s="157"/>
      <c r="C13" s="10">
        <v>83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62"/>
    </row>
    <row r="14" spans="1:29" x14ac:dyDescent="0.25">
      <c r="A14" s="26"/>
      <c r="B14" s="157"/>
      <c r="C14" s="10">
        <v>85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62"/>
    </row>
    <row r="15" spans="1:29" x14ac:dyDescent="0.25">
      <c r="A15" s="26"/>
      <c r="B15" s="157"/>
      <c r="C15" s="10">
        <v>86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62"/>
    </row>
    <row r="16" spans="1:29" x14ac:dyDescent="0.25">
      <c r="A16" s="26"/>
      <c r="B16" s="157"/>
      <c r="C16" s="10">
        <v>87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62"/>
    </row>
    <row r="17" spans="1:27" x14ac:dyDescent="0.25">
      <c r="A17" s="26"/>
      <c r="B17" s="157"/>
      <c r="C17" s="10">
        <v>350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62"/>
    </row>
    <row r="18" spans="1:27" x14ac:dyDescent="0.25">
      <c r="A18" s="26"/>
      <c r="B18" s="157"/>
      <c r="C18" s="10">
        <v>500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62"/>
    </row>
    <row r="19" spans="1:27" x14ac:dyDescent="0.25">
      <c r="A19" s="26"/>
      <c r="B19" s="157"/>
      <c r="C19" s="10">
        <v>506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62"/>
    </row>
    <row r="20" spans="1:27" x14ac:dyDescent="0.25">
      <c r="A20" s="26"/>
      <c r="B20" s="157"/>
      <c r="C20" s="10">
        <v>507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62"/>
    </row>
    <row r="21" spans="1:27" x14ac:dyDescent="0.25">
      <c r="A21" s="26"/>
      <c r="B21" s="157"/>
      <c r="C21" s="10">
        <v>510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62"/>
    </row>
    <row r="22" spans="1:27" x14ac:dyDescent="0.25">
      <c r="A22" s="26"/>
      <c r="B22" s="157"/>
      <c r="C22" s="10">
        <v>513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62"/>
    </row>
    <row r="23" spans="1:27" x14ac:dyDescent="0.25">
      <c r="A23" s="26"/>
      <c r="B23" s="157"/>
      <c r="C23" s="10">
        <v>515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62"/>
    </row>
    <row r="24" spans="1:27" x14ac:dyDescent="0.25">
      <c r="A24" s="26"/>
      <c r="B24" s="157"/>
      <c r="C24" s="10">
        <v>516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62"/>
    </row>
    <row r="25" spans="1:27" x14ac:dyDescent="0.25">
      <c r="A25" s="26"/>
      <c r="B25" s="157"/>
      <c r="C25" s="10">
        <v>520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62"/>
    </row>
    <row r="26" spans="1:27" x14ac:dyDescent="0.25">
      <c r="A26" s="26"/>
      <c r="B26" s="157"/>
      <c r="C26" s="10">
        <v>521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62"/>
    </row>
    <row r="27" spans="1:27" x14ac:dyDescent="0.25">
      <c r="A27" s="26"/>
      <c r="B27" s="157"/>
      <c r="C27" s="10">
        <v>522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62"/>
    </row>
    <row r="28" spans="1:27" x14ac:dyDescent="0.25">
      <c r="A28" s="26"/>
      <c r="B28" s="157"/>
      <c r="C28" s="10">
        <v>525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62"/>
    </row>
    <row r="29" spans="1:27" x14ac:dyDescent="0.25">
      <c r="A29" s="26"/>
      <c r="B29" s="157"/>
      <c r="C29" s="10">
        <v>526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62"/>
    </row>
    <row r="30" spans="1:27" x14ac:dyDescent="0.25">
      <c r="A30" s="26"/>
      <c r="B30" s="157"/>
      <c r="C30" s="10">
        <v>530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62"/>
    </row>
    <row r="31" spans="1:27" x14ac:dyDescent="0.25">
      <c r="A31" s="26"/>
      <c r="B31" s="157"/>
      <c r="C31" s="10">
        <v>535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62"/>
    </row>
    <row r="32" spans="1:27" x14ac:dyDescent="0.25">
      <c r="A32" s="26"/>
      <c r="B32" s="157"/>
      <c r="C32" s="10">
        <v>536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62"/>
    </row>
    <row r="33" spans="1:27" x14ac:dyDescent="0.25">
      <c r="A33" s="26"/>
      <c r="B33" s="157"/>
      <c r="C33" s="10">
        <v>540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62"/>
    </row>
    <row r="34" spans="1:27" x14ac:dyDescent="0.25">
      <c r="A34" s="26"/>
      <c r="B34" s="157"/>
      <c r="C34" s="10">
        <v>545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62"/>
    </row>
    <row r="35" spans="1:27" x14ac:dyDescent="0.25">
      <c r="A35" s="26"/>
      <c r="B35" s="157"/>
      <c r="C35" s="10">
        <v>550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62"/>
    </row>
    <row r="36" spans="1:27" x14ac:dyDescent="0.25">
      <c r="A36" s="26"/>
      <c r="B36" s="157"/>
      <c r="C36" s="10">
        <v>560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62"/>
    </row>
    <row r="37" spans="1:27" x14ac:dyDescent="0.25">
      <c r="A37" s="26"/>
      <c r="B37" s="157"/>
      <c r="C37" s="10">
        <v>565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62"/>
    </row>
    <row r="38" spans="1:27" x14ac:dyDescent="0.25">
      <c r="A38" s="26"/>
      <c r="B38" s="157"/>
      <c r="C38" s="10">
        <v>570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62"/>
    </row>
    <row r="39" spans="1:27" x14ac:dyDescent="0.25">
      <c r="A39" s="26"/>
      <c r="B39" s="157"/>
      <c r="C39" s="10">
        <v>575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62"/>
    </row>
    <row r="40" spans="1:27" x14ac:dyDescent="0.25">
      <c r="A40" s="26"/>
      <c r="B40" s="157"/>
      <c r="C40" s="10">
        <v>576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62"/>
    </row>
    <row r="41" spans="1:27" x14ac:dyDescent="0.25">
      <c r="A41" s="26"/>
      <c r="B41" s="157"/>
      <c r="C41" s="10" t="s">
        <v>328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62"/>
    </row>
    <row r="42" spans="1:27" x14ac:dyDescent="0.25">
      <c r="A42" s="26"/>
      <c r="B42" s="157"/>
      <c r="C42" s="10" t="s">
        <v>330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62"/>
    </row>
    <row r="43" spans="1:27" x14ac:dyDescent="0.25">
      <c r="A43" s="26"/>
      <c r="B43" s="157"/>
      <c r="C43" s="10" t="s">
        <v>333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62"/>
    </row>
    <row r="44" spans="1:27" x14ac:dyDescent="0.25">
      <c r="A44" s="26"/>
      <c r="B44" s="157"/>
      <c r="C44" s="10" t="s">
        <v>334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62"/>
    </row>
    <row r="45" spans="1:27" x14ac:dyDescent="0.25">
      <c r="A45" s="26"/>
      <c r="B45" s="157"/>
      <c r="C45" s="10" t="s">
        <v>336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62"/>
    </row>
    <row r="46" spans="1:27" x14ac:dyDescent="0.25">
      <c r="A46" s="26"/>
      <c r="B46" s="157"/>
      <c r="C46" s="10" t="s">
        <v>38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62"/>
    </row>
    <row r="47" spans="1:27" x14ac:dyDescent="0.25">
      <c r="A47" s="26"/>
      <c r="B47" s="157"/>
      <c r="C47" s="10" t="s">
        <v>39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62"/>
    </row>
    <row r="48" spans="1:27" x14ac:dyDescent="0.25">
      <c r="A48" s="26"/>
      <c r="B48" s="157"/>
      <c r="C48" s="10" t="s">
        <v>340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62"/>
    </row>
    <row r="49" spans="1:27" x14ac:dyDescent="0.25">
      <c r="A49" s="26"/>
      <c r="B49" s="157"/>
      <c r="C49" s="10" t="s">
        <v>342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62"/>
    </row>
    <row r="50" spans="1:27" x14ac:dyDescent="0.25">
      <c r="A50" s="26"/>
      <c r="B50" s="157"/>
      <c r="C50" s="10" t="s">
        <v>343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62"/>
    </row>
    <row r="51" spans="1:27" x14ac:dyDescent="0.25">
      <c r="A51" s="26"/>
      <c r="B51" s="157"/>
      <c r="C51" s="10" t="s">
        <v>40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62"/>
    </row>
    <row r="52" spans="1:27" x14ac:dyDescent="0.25">
      <c r="A52" s="26"/>
      <c r="B52" s="157"/>
      <c r="C52" s="10" t="s">
        <v>346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62"/>
    </row>
    <row r="53" spans="1:27" x14ac:dyDescent="0.25">
      <c r="A53" s="26"/>
      <c r="B53" s="157"/>
      <c r="C53" s="10" t="s">
        <v>348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62"/>
    </row>
    <row r="54" spans="1:27" x14ac:dyDescent="0.25">
      <c r="A54" s="26"/>
      <c r="B54" s="157"/>
      <c r="C54" s="10" t="s">
        <v>349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62"/>
    </row>
    <row r="55" spans="1:27" x14ac:dyDescent="0.25">
      <c r="A55" s="26"/>
      <c r="B55" s="157"/>
      <c r="C55" s="10" t="s">
        <v>351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62"/>
    </row>
    <row r="56" spans="1:27" x14ac:dyDescent="0.25">
      <c r="A56" s="26"/>
      <c r="B56" s="157"/>
      <c r="C56" s="10" t="s">
        <v>41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62"/>
    </row>
    <row r="57" spans="1:27" x14ac:dyDescent="0.25">
      <c r="A57" s="26"/>
      <c r="B57" s="157"/>
      <c r="C57" s="10" t="s">
        <v>42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62"/>
    </row>
    <row r="58" spans="1:27" x14ac:dyDescent="0.25">
      <c r="A58" s="26"/>
      <c r="B58" s="157"/>
      <c r="C58" s="10" t="s">
        <v>43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62"/>
    </row>
    <row r="59" spans="1:27" x14ac:dyDescent="0.25">
      <c r="A59" s="26"/>
      <c r="B59" s="157"/>
      <c r="C59" s="10" t="s">
        <v>353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62"/>
    </row>
    <row r="60" spans="1:27" x14ac:dyDescent="0.25">
      <c r="A60" s="26"/>
      <c r="B60" s="157"/>
      <c r="C60" s="10" t="s">
        <v>356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62"/>
    </row>
    <row r="61" spans="1:27" x14ac:dyDescent="0.25">
      <c r="A61" s="26"/>
      <c r="B61" s="157"/>
      <c r="C61" s="10" t="s">
        <v>357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62"/>
    </row>
    <row r="62" spans="1:27" x14ac:dyDescent="0.25">
      <c r="A62" s="26"/>
      <c r="B62" s="157"/>
      <c r="C62" s="10" t="s">
        <v>359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62"/>
    </row>
    <row r="63" spans="1:27" x14ac:dyDescent="0.25">
      <c r="A63" s="26"/>
      <c r="B63" s="157"/>
      <c r="C63" s="10" t="s">
        <v>47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62"/>
    </row>
    <row r="64" spans="1:27" x14ac:dyDescent="0.25">
      <c r="A64" s="26"/>
      <c r="B64" s="157"/>
      <c r="C64" s="10" t="s">
        <v>50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62"/>
    </row>
    <row r="65" spans="1:29" x14ac:dyDescent="0.25">
      <c r="A65" s="26"/>
      <c r="B65" s="157"/>
      <c r="C65" s="10" t="s">
        <v>362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62"/>
    </row>
    <row r="66" spans="1:29" x14ac:dyDescent="0.25">
      <c r="A66" s="26"/>
      <c r="B66" s="157"/>
      <c r="C66" s="10" t="s">
        <v>53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62"/>
    </row>
    <row r="67" spans="1:29" x14ac:dyDescent="0.25">
      <c r="A67" s="26"/>
      <c r="B67" s="157"/>
      <c r="C67" s="10" t="s">
        <v>54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62"/>
    </row>
    <row r="68" spans="1:29" x14ac:dyDescent="0.25">
      <c r="A68" s="26"/>
      <c r="B68" s="157"/>
      <c r="C68" s="10" t="s">
        <v>55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62"/>
    </row>
    <row r="69" spans="1:29" x14ac:dyDescent="0.25">
      <c r="B69" s="157"/>
      <c r="C69" s="59" t="s">
        <v>4</v>
      </c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0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62"/>
      <c r="AC69" s="23"/>
    </row>
    <row r="70" spans="1:29" s="7" customFormat="1" x14ac:dyDescent="0.25">
      <c r="B70" s="157"/>
      <c r="C70" s="59" t="s">
        <v>56</v>
      </c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21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63"/>
    </row>
    <row r="71" spans="1:29" s="7" customFormat="1" x14ac:dyDescent="0.25">
      <c r="B71" s="157"/>
      <c r="C71" s="70" t="s">
        <v>114</v>
      </c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21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63"/>
    </row>
    <row r="72" spans="1:29" s="7" customFormat="1" x14ac:dyDescent="0.25">
      <c r="B72" s="157"/>
      <c r="C72" s="71" t="s">
        <v>115</v>
      </c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21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63"/>
    </row>
    <row r="73" spans="1:29" s="7" customFormat="1" x14ac:dyDescent="0.25">
      <c r="B73" s="157"/>
      <c r="C73" s="71" t="s">
        <v>116</v>
      </c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21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63"/>
    </row>
    <row r="74" spans="1:29" s="7" customFormat="1" x14ac:dyDescent="0.25">
      <c r="B74" s="157"/>
      <c r="C74" s="71" t="s">
        <v>117</v>
      </c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21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63"/>
    </row>
    <row r="75" spans="1:29" s="7" customFormat="1" x14ac:dyDescent="0.25">
      <c r="B75" s="157"/>
      <c r="C75" s="71" t="s">
        <v>118</v>
      </c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21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63"/>
    </row>
    <row r="76" spans="1:29" s="7" customFormat="1" x14ac:dyDescent="0.25">
      <c r="B76" s="157"/>
      <c r="C76" s="71" t="s">
        <v>119</v>
      </c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21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63"/>
    </row>
    <row r="77" spans="1:29" s="7" customFormat="1" x14ac:dyDescent="0.25">
      <c r="B77" s="157"/>
      <c r="C77" s="71" t="s">
        <v>120</v>
      </c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21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63"/>
    </row>
    <row r="78" spans="1:29" s="7" customFormat="1" x14ac:dyDescent="0.25">
      <c r="B78" s="157"/>
      <c r="C78" s="71" t="s">
        <v>121</v>
      </c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21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63"/>
    </row>
    <row r="79" spans="1:29" s="7" customFormat="1" x14ac:dyDescent="0.25">
      <c r="B79" s="157"/>
      <c r="C79" s="71" t="s">
        <v>122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1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62"/>
    </row>
    <row r="80" spans="1:29" s="7" customFormat="1" x14ac:dyDescent="0.25">
      <c r="B80" s="157"/>
      <c r="C80" s="71" t="s">
        <v>123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1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62"/>
    </row>
    <row r="81" spans="2:27" s="7" customFormat="1" x14ac:dyDescent="0.25">
      <c r="B81" s="157"/>
      <c r="C81" s="72" t="s">
        <v>124</v>
      </c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1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62"/>
    </row>
    <row r="82" spans="2:27" x14ac:dyDescent="0.25">
      <c r="B82" s="157"/>
      <c r="C82" s="19" t="s">
        <v>87</v>
      </c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0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62"/>
    </row>
    <row r="83" spans="2:27" x14ac:dyDescent="0.25">
      <c r="B83" s="16"/>
      <c r="C83" s="17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8"/>
    </row>
    <row r="84" spans="2:27" x14ac:dyDescent="0.25">
      <c r="B84" s="16"/>
      <c r="C84" s="17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8"/>
    </row>
    <row r="85" spans="2:27" x14ac:dyDescent="0.25">
      <c r="B85" s="16"/>
      <c r="C85" s="17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8"/>
    </row>
  </sheetData>
  <mergeCells count="10">
    <mergeCell ref="V5:X5"/>
    <mergeCell ref="Y5:Z5"/>
    <mergeCell ref="AA5:AA6"/>
    <mergeCell ref="B7:B82"/>
    <mergeCell ref="B5:B6"/>
    <mergeCell ref="C5:C6"/>
    <mergeCell ref="D5:N5"/>
    <mergeCell ref="O5:Q5"/>
    <mergeCell ref="R5:S5"/>
    <mergeCell ref="T5:U5"/>
  </mergeCells>
  <conditionalFormatting sqref="O7:Z68">
    <cfRule type="colorScale" priority="18">
      <colorScale>
        <cfvo type="min"/>
        <cfvo type="max"/>
        <color rgb="FFFCFCFF"/>
        <color rgb="FFF8696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314BE-C041-42CE-BAA2-971A5AAE9522}">
  <sheetPr>
    <tabColor theme="9" tint="0.39997558519241921"/>
  </sheetPr>
  <dimension ref="A1:AC75"/>
  <sheetViews>
    <sheetView showGridLines="0" topLeftCell="B1" zoomScale="70" zoomScaleNormal="70" workbookViewId="0">
      <selection activeCell="P7" sqref="P7"/>
    </sheetView>
  </sheetViews>
  <sheetFormatPr baseColWidth="10" defaultRowHeight="15" x14ac:dyDescent="0.25"/>
  <cols>
    <col min="2" max="2" width="14.7109375" customWidth="1"/>
    <col min="3" max="3" width="18.28515625" customWidth="1"/>
    <col min="4" max="14" width="7.140625" style="9" customWidth="1"/>
    <col min="15" max="26" width="13.42578125" customWidth="1"/>
    <col min="27" max="27" width="13.42578125" style="61" customWidth="1"/>
  </cols>
  <sheetData>
    <row r="1" spans="1:29" ht="26.25" x14ac:dyDescent="0.4">
      <c r="B1" s="117" t="s">
        <v>459</v>
      </c>
    </row>
    <row r="2" spans="1:29" ht="21" x14ac:dyDescent="0.35">
      <c r="B2" s="5" t="s">
        <v>453</v>
      </c>
      <c r="AA2"/>
    </row>
    <row r="3" spans="1:29" x14ac:dyDescent="0.25">
      <c r="B3" s="66" t="s">
        <v>110</v>
      </c>
    </row>
    <row r="5" spans="1:29" ht="32.450000000000003" customHeight="1" x14ac:dyDescent="0.25">
      <c r="B5" s="151" t="s">
        <v>0</v>
      </c>
      <c r="C5" s="153" t="s">
        <v>14</v>
      </c>
      <c r="D5" s="156" t="s">
        <v>452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5" t="s">
        <v>1</v>
      </c>
      <c r="P5" s="155"/>
      <c r="Q5" s="155"/>
      <c r="R5" s="146" t="s">
        <v>59</v>
      </c>
      <c r="S5" s="147"/>
      <c r="T5" s="146" t="s">
        <v>18</v>
      </c>
      <c r="U5" s="147"/>
      <c r="V5" s="148" t="s">
        <v>19</v>
      </c>
      <c r="W5" s="149"/>
      <c r="X5" s="150"/>
      <c r="Y5" s="148" t="s">
        <v>3</v>
      </c>
      <c r="Z5" s="150"/>
      <c r="AA5" s="145" t="s">
        <v>4</v>
      </c>
    </row>
    <row r="6" spans="1:29" ht="25.5" x14ac:dyDescent="0.25">
      <c r="B6" s="152"/>
      <c r="C6" s="154"/>
      <c r="D6" s="113" t="s">
        <v>114</v>
      </c>
      <c r="E6" s="114" t="s">
        <v>115</v>
      </c>
      <c r="F6" s="114" t="s">
        <v>116</v>
      </c>
      <c r="G6" s="114" t="s">
        <v>117</v>
      </c>
      <c r="H6" s="114" t="s">
        <v>118</v>
      </c>
      <c r="I6" s="114" t="s">
        <v>119</v>
      </c>
      <c r="J6" s="114" t="s">
        <v>120</v>
      </c>
      <c r="K6" s="114" t="s">
        <v>121</v>
      </c>
      <c r="L6" s="114" t="s">
        <v>122</v>
      </c>
      <c r="M6" s="114" t="s">
        <v>123</v>
      </c>
      <c r="N6" s="115" t="s">
        <v>124</v>
      </c>
      <c r="O6" s="1" t="s">
        <v>5</v>
      </c>
      <c r="P6" s="1" t="s">
        <v>6</v>
      </c>
      <c r="Q6" s="1" t="s">
        <v>7</v>
      </c>
      <c r="R6" s="1" t="s">
        <v>8</v>
      </c>
      <c r="S6" s="1" t="s">
        <v>17</v>
      </c>
      <c r="T6" s="1" t="s">
        <v>15</v>
      </c>
      <c r="U6" s="1" t="s">
        <v>16</v>
      </c>
      <c r="V6" s="1" t="s">
        <v>9</v>
      </c>
      <c r="W6" s="1" t="s">
        <v>15</v>
      </c>
      <c r="X6" s="1" t="s">
        <v>16</v>
      </c>
      <c r="Y6" s="1" t="s">
        <v>9</v>
      </c>
      <c r="Z6" s="1" t="s">
        <v>8</v>
      </c>
      <c r="AA6" s="145"/>
    </row>
    <row r="7" spans="1:29" x14ac:dyDescent="0.25">
      <c r="A7" s="26"/>
      <c r="B7" s="157"/>
      <c r="C7" s="10">
        <v>32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62"/>
      <c r="AC7" s="15"/>
    </row>
    <row r="8" spans="1:29" x14ac:dyDescent="0.25">
      <c r="A8" s="26"/>
      <c r="B8" s="157"/>
      <c r="C8" s="10">
        <v>41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62"/>
    </row>
    <row r="9" spans="1:29" x14ac:dyDescent="0.25">
      <c r="A9" s="26"/>
      <c r="B9" s="157"/>
      <c r="C9" s="10">
        <v>45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62"/>
    </row>
    <row r="10" spans="1:29" x14ac:dyDescent="0.25">
      <c r="A10" s="26"/>
      <c r="B10" s="157"/>
      <c r="C10" s="10">
        <v>46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62"/>
    </row>
    <row r="11" spans="1:29" x14ac:dyDescent="0.25">
      <c r="A11" s="26"/>
      <c r="B11" s="157"/>
      <c r="C11" s="10">
        <v>48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62"/>
    </row>
    <row r="12" spans="1:29" x14ac:dyDescent="0.25">
      <c r="A12" s="26"/>
      <c r="B12" s="157"/>
      <c r="C12" s="10">
        <v>51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62"/>
    </row>
    <row r="13" spans="1:29" x14ac:dyDescent="0.25">
      <c r="A13" s="26"/>
      <c r="B13" s="157"/>
      <c r="C13" s="10">
        <v>56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62"/>
    </row>
    <row r="14" spans="1:29" x14ac:dyDescent="0.25">
      <c r="A14" s="26"/>
      <c r="B14" s="157"/>
      <c r="C14" s="10">
        <v>130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62"/>
    </row>
    <row r="15" spans="1:29" x14ac:dyDescent="0.25">
      <c r="A15" s="26"/>
      <c r="B15" s="157"/>
      <c r="C15" s="10">
        <v>140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62"/>
    </row>
    <row r="16" spans="1:29" x14ac:dyDescent="0.25">
      <c r="A16" s="26"/>
      <c r="B16" s="157"/>
      <c r="C16" s="10">
        <v>150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62"/>
    </row>
    <row r="17" spans="1:27" x14ac:dyDescent="0.25">
      <c r="A17" s="26"/>
      <c r="B17" s="157"/>
      <c r="C17" s="10">
        <v>160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62"/>
    </row>
    <row r="18" spans="1:27" x14ac:dyDescent="0.25">
      <c r="A18" s="26"/>
      <c r="B18" s="157"/>
      <c r="C18" s="10">
        <v>201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62"/>
    </row>
    <row r="19" spans="1:27" x14ac:dyDescent="0.25">
      <c r="A19" s="26"/>
      <c r="B19" s="157"/>
      <c r="C19" s="10">
        <v>202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62"/>
    </row>
    <row r="20" spans="1:27" x14ac:dyDescent="0.25">
      <c r="A20" s="26"/>
      <c r="B20" s="157"/>
      <c r="C20" s="10">
        <v>203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62"/>
    </row>
    <row r="21" spans="1:27" x14ac:dyDescent="0.25">
      <c r="A21" s="26"/>
      <c r="B21" s="157"/>
      <c r="C21" s="10">
        <v>204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62"/>
    </row>
    <row r="22" spans="1:27" x14ac:dyDescent="0.25">
      <c r="A22" s="26"/>
      <c r="B22" s="157"/>
      <c r="C22" s="10">
        <v>205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62"/>
    </row>
    <row r="23" spans="1:27" x14ac:dyDescent="0.25">
      <c r="A23" s="26"/>
      <c r="B23" s="157"/>
      <c r="C23" s="10">
        <v>210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62"/>
    </row>
    <row r="24" spans="1:27" x14ac:dyDescent="0.25">
      <c r="A24" s="26"/>
      <c r="B24" s="157"/>
      <c r="C24" s="10">
        <v>215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62"/>
    </row>
    <row r="25" spans="1:27" x14ac:dyDescent="0.25">
      <c r="A25" s="26"/>
      <c r="B25" s="157"/>
      <c r="C25" s="10">
        <v>220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62"/>
    </row>
    <row r="26" spans="1:27" x14ac:dyDescent="0.25">
      <c r="A26" s="26"/>
      <c r="B26" s="157"/>
      <c r="C26" s="10">
        <v>225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62"/>
    </row>
    <row r="27" spans="1:27" x14ac:dyDescent="0.25">
      <c r="A27" s="26"/>
      <c r="B27" s="157"/>
      <c r="C27" s="10">
        <v>230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62"/>
    </row>
    <row r="28" spans="1:27" x14ac:dyDescent="0.25">
      <c r="A28" s="26"/>
      <c r="B28" s="157"/>
      <c r="C28" s="10">
        <v>235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62"/>
    </row>
    <row r="29" spans="1:27" x14ac:dyDescent="0.25">
      <c r="A29" s="26"/>
      <c r="B29" s="157"/>
      <c r="C29" s="10">
        <v>240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62"/>
    </row>
    <row r="30" spans="1:27" x14ac:dyDescent="0.25">
      <c r="A30" s="26"/>
      <c r="B30" s="157"/>
      <c r="C30" s="10">
        <v>245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62"/>
    </row>
    <row r="31" spans="1:27" x14ac:dyDescent="0.25">
      <c r="A31" s="26"/>
      <c r="B31" s="157"/>
      <c r="C31" s="10">
        <v>250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62"/>
    </row>
    <row r="32" spans="1:27" x14ac:dyDescent="0.25">
      <c r="A32" s="26"/>
      <c r="B32" s="157"/>
      <c r="C32" s="10">
        <v>260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62"/>
    </row>
    <row r="33" spans="1:27" x14ac:dyDescent="0.25">
      <c r="A33" s="26"/>
      <c r="B33" s="157"/>
      <c r="C33" s="10">
        <v>265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62"/>
    </row>
    <row r="34" spans="1:27" x14ac:dyDescent="0.25">
      <c r="A34" s="26"/>
      <c r="B34" s="157"/>
      <c r="C34" s="10">
        <v>270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62"/>
    </row>
    <row r="35" spans="1:27" x14ac:dyDescent="0.25">
      <c r="A35" s="26"/>
      <c r="B35" s="157"/>
      <c r="C35" s="10">
        <v>275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62"/>
    </row>
    <row r="36" spans="1:27" x14ac:dyDescent="0.25">
      <c r="A36" s="26"/>
      <c r="B36" s="157"/>
      <c r="C36" s="10">
        <v>280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62"/>
    </row>
    <row r="37" spans="1:27" x14ac:dyDescent="0.25">
      <c r="A37" s="26"/>
      <c r="B37" s="157"/>
      <c r="C37" s="10">
        <v>281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62"/>
    </row>
    <row r="38" spans="1:27" x14ac:dyDescent="0.25">
      <c r="A38" s="26"/>
      <c r="B38" s="157"/>
      <c r="C38" s="10">
        <v>285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62"/>
    </row>
    <row r="39" spans="1:27" x14ac:dyDescent="0.25">
      <c r="A39" s="26"/>
      <c r="B39" s="157"/>
      <c r="C39" s="10">
        <v>290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62"/>
    </row>
    <row r="40" spans="1:27" x14ac:dyDescent="0.25">
      <c r="A40" s="26"/>
      <c r="B40" s="157"/>
      <c r="C40" s="10" t="s">
        <v>404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62"/>
    </row>
    <row r="41" spans="1:27" x14ac:dyDescent="0.25">
      <c r="A41" s="26"/>
      <c r="B41" s="157"/>
      <c r="C41" s="10" t="s">
        <v>407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62"/>
    </row>
    <row r="42" spans="1:27" x14ac:dyDescent="0.25">
      <c r="A42" s="26"/>
      <c r="B42" s="157"/>
      <c r="C42" s="10" t="s">
        <v>408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62"/>
    </row>
    <row r="43" spans="1:27" x14ac:dyDescent="0.25">
      <c r="A43" s="26"/>
      <c r="B43" s="157"/>
      <c r="C43" s="10" t="s">
        <v>409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62"/>
    </row>
    <row r="44" spans="1:27" x14ac:dyDescent="0.25">
      <c r="A44" s="26"/>
      <c r="B44" s="157"/>
      <c r="C44" s="10" t="s">
        <v>411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62"/>
    </row>
    <row r="45" spans="1:27" x14ac:dyDescent="0.25">
      <c r="A45" s="26"/>
      <c r="B45" s="157"/>
      <c r="C45" s="10" t="s">
        <v>412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62"/>
    </row>
    <row r="46" spans="1:27" x14ac:dyDescent="0.25">
      <c r="A46" s="26"/>
      <c r="B46" s="157"/>
      <c r="C46" s="10" t="s">
        <v>34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62"/>
    </row>
    <row r="47" spans="1:27" x14ac:dyDescent="0.25">
      <c r="A47" s="26"/>
      <c r="B47" s="157"/>
      <c r="C47" s="10" t="s">
        <v>35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62"/>
    </row>
    <row r="48" spans="1:27" x14ac:dyDescent="0.25">
      <c r="A48" s="26"/>
      <c r="B48" s="157"/>
      <c r="C48" s="10" t="s">
        <v>415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62"/>
    </row>
    <row r="49" spans="1:29" x14ac:dyDescent="0.25">
      <c r="A49" s="26"/>
      <c r="B49" s="157"/>
      <c r="C49" s="10" t="s">
        <v>416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62"/>
    </row>
    <row r="50" spans="1:29" x14ac:dyDescent="0.25">
      <c r="A50" s="26"/>
      <c r="B50" s="157"/>
      <c r="C50" s="10" t="s">
        <v>417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62"/>
    </row>
    <row r="51" spans="1:29" x14ac:dyDescent="0.25">
      <c r="A51" s="26"/>
      <c r="B51" s="157"/>
      <c r="C51" s="10" t="s">
        <v>44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62"/>
    </row>
    <row r="52" spans="1:29" x14ac:dyDescent="0.25">
      <c r="A52" s="26"/>
      <c r="B52" s="157"/>
      <c r="C52" s="10" t="s">
        <v>419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62"/>
    </row>
    <row r="53" spans="1:29" x14ac:dyDescent="0.25">
      <c r="A53" s="26"/>
      <c r="B53" s="157"/>
      <c r="C53" s="10" t="s">
        <v>420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62"/>
    </row>
    <row r="54" spans="1:29" x14ac:dyDescent="0.25">
      <c r="A54" s="26"/>
      <c r="B54" s="157"/>
      <c r="C54" s="10" t="s">
        <v>421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62"/>
    </row>
    <row r="55" spans="1:29" x14ac:dyDescent="0.25">
      <c r="A55" s="26"/>
      <c r="B55" s="157"/>
      <c r="C55" s="10" t="s">
        <v>422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62"/>
    </row>
    <row r="56" spans="1:29" x14ac:dyDescent="0.25">
      <c r="A56" s="26"/>
      <c r="B56" s="157"/>
      <c r="C56" s="10" t="s">
        <v>45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62"/>
    </row>
    <row r="57" spans="1:29" x14ac:dyDescent="0.25">
      <c r="A57" s="26"/>
      <c r="B57" s="157"/>
      <c r="C57" s="10" t="s">
        <v>424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62"/>
    </row>
    <row r="58" spans="1:29" x14ac:dyDescent="0.25">
      <c r="A58" s="26"/>
      <c r="B58" s="157"/>
      <c r="C58" s="10" t="s">
        <v>49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62"/>
    </row>
    <row r="59" spans="1:29" x14ac:dyDescent="0.25">
      <c r="B59" s="157"/>
      <c r="C59" s="59" t="s">
        <v>4</v>
      </c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62"/>
      <c r="AC59" s="23"/>
    </row>
    <row r="60" spans="1:29" s="7" customFormat="1" x14ac:dyDescent="0.25">
      <c r="B60" s="157"/>
      <c r="C60" s="59" t="s">
        <v>56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2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63"/>
    </row>
    <row r="61" spans="1:29" s="7" customFormat="1" x14ac:dyDescent="0.25">
      <c r="B61" s="157"/>
      <c r="C61" s="70" t="s">
        <v>114</v>
      </c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21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63"/>
    </row>
    <row r="62" spans="1:29" s="7" customFormat="1" x14ac:dyDescent="0.25">
      <c r="B62" s="157"/>
      <c r="C62" s="71" t="s">
        <v>115</v>
      </c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21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63"/>
    </row>
    <row r="63" spans="1:29" s="7" customFormat="1" x14ac:dyDescent="0.25">
      <c r="B63" s="157"/>
      <c r="C63" s="71" t="s">
        <v>116</v>
      </c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2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63"/>
    </row>
    <row r="64" spans="1:29" s="7" customFormat="1" x14ac:dyDescent="0.25">
      <c r="B64" s="157"/>
      <c r="C64" s="71" t="s">
        <v>117</v>
      </c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21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63"/>
    </row>
    <row r="65" spans="2:27" s="7" customFormat="1" x14ac:dyDescent="0.25">
      <c r="B65" s="157"/>
      <c r="C65" s="71" t="s">
        <v>118</v>
      </c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21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63"/>
    </row>
    <row r="66" spans="2:27" s="7" customFormat="1" x14ac:dyDescent="0.25">
      <c r="B66" s="157"/>
      <c r="C66" s="71" t="s">
        <v>119</v>
      </c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21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63"/>
    </row>
    <row r="67" spans="2:27" s="7" customFormat="1" x14ac:dyDescent="0.25">
      <c r="B67" s="157"/>
      <c r="C67" s="71" t="s">
        <v>120</v>
      </c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21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63"/>
    </row>
    <row r="68" spans="2:27" s="7" customFormat="1" x14ac:dyDescent="0.25">
      <c r="B68" s="157"/>
      <c r="C68" s="71" t="s">
        <v>121</v>
      </c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21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63"/>
    </row>
    <row r="69" spans="2:27" s="7" customFormat="1" x14ac:dyDescent="0.25">
      <c r="B69" s="157"/>
      <c r="C69" s="71" t="s">
        <v>122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1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62"/>
    </row>
    <row r="70" spans="2:27" s="7" customFormat="1" x14ac:dyDescent="0.25">
      <c r="B70" s="157"/>
      <c r="C70" s="71" t="s">
        <v>123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1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62"/>
    </row>
    <row r="71" spans="2:27" s="7" customFormat="1" x14ac:dyDescent="0.25">
      <c r="B71" s="157"/>
      <c r="C71" s="72" t="s">
        <v>124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1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62"/>
    </row>
    <row r="72" spans="2:27" x14ac:dyDescent="0.25">
      <c r="B72" s="157"/>
      <c r="C72" s="19" t="s">
        <v>87</v>
      </c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0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62"/>
    </row>
    <row r="73" spans="2:27" x14ac:dyDescent="0.25">
      <c r="B73" s="16"/>
      <c r="C73" s="17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8"/>
    </row>
    <row r="74" spans="2:27" x14ac:dyDescent="0.25">
      <c r="B74" s="16"/>
      <c r="C74" s="17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8"/>
    </row>
    <row r="75" spans="2:27" x14ac:dyDescent="0.25">
      <c r="B75" s="16"/>
      <c r="C75" s="17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8"/>
    </row>
  </sheetData>
  <mergeCells count="10">
    <mergeCell ref="V5:X5"/>
    <mergeCell ref="Y5:Z5"/>
    <mergeCell ref="AA5:AA6"/>
    <mergeCell ref="B7:B72"/>
    <mergeCell ref="B5:B6"/>
    <mergeCell ref="C5:C6"/>
    <mergeCell ref="D5:N5"/>
    <mergeCell ref="O5:Q5"/>
    <mergeCell ref="R5:S5"/>
    <mergeCell ref="T5:U5"/>
  </mergeCells>
  <conditionalFormatting sqref="O7:Z58">
    <cfRule type="colorScale" priority="20">
      <colorScale>
        <cfvo type="min"/>
        <cfvo type="max"/>
        <color rgb="FFFCFCFF"/>
        <color rgb="FFF8696B"/>
      </colorScale>
    </cfRule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2:K46"/>
  <sheetViews>
    <sheetView showGridLines="0" topLeftCell="A10" workbookViewId="0">
      <selection activeCell="F33" sqref="F33"/>
    </sheetView>
  </sheetViews>
  <sheetFormatPr baseColWidth="10" defaultRowHeight="15" x14ac:dyDescent="0.25"/>
  <cols>
    <col min="3" max="10" width="15.7109375" customWidth="1"/>
  </cols>
  <sheetData>
    <row r="2" spans="2:10" ht="18.75" x14ac:dyDescent="0.3">
      <c r="B2" s="8" t="s">
        <v>74</v>
      </c>
    </row>
    <row r="4" spans="2:10" x14ac:dyDescent="0.25">
      <c r="B4" s="153" t="s">
        <v>73</v>
      </c>
      <c r="C4" s="155" t="s">
        <v>67</v>
      </c>
      <c r="D4" s="155"/>
      <c r="E4" s="155"/>
      <c r="F4" s="155"/>
      <c r="G4" s="155"/>
      <c r="H4" s="155"/>
      <c r="I4" s="155"/>
      <c r="J4" s="155"/>
    </row>
    <row r="5" spans="2:10" ht="30" x14ac:dyDescent="0.25">
      <c r="B5" s="154"/>
      <c r="C5" s="24" t="s">
        <v>60</v>
      </c>
      <c r="D5" s="24" t="s">
        <v>61</v>
      </c>
      <c r="E5" s="24" t="s">
        <v>62</v>
      </c>
      <c r="F5" s="24" t="s">
        <v>63</v>
      </c>
      <c r="G5" s="24" t="s">
        <v>64</v>
      </c>
      <c r="H5" s="24" t="s">
        <v>65</v>
      </c>
      <c r="I5" s="24" t="s">
        <v>28</v>
      </c>
      <c r="J5" s="24" t="s">
        <v>66</v>
      </c>
    </row>
    <row r="6" spans="2:10" x14ac:dyDescent="0.25">
      <c r="B6" s="25" t="s">
        <v>68</v>
      </c>
      <c r="C6" s="10"/>
      <c r="D6" s="10"/>
      <c r="E6" s="10"/>
      <c r="F6" s="10"/>
      <c r="G6" s="10"/>
      <c r="H6" s="10"/>
      <c r="I6" s="10"/>
      <c r="J6" s="10"/>
    </row>
    <row r="7" spans="2:10" x14ac:dyDescent="0.25">
      <c r="B7" s="27">
        <v>0.33819444444444446</v>
      </c>
      <c r="C7" s="10">
        <v>21</v>
      </c>
      <c r="D7" s="10">
        <v>27</v>
      </c>
      <c r="E7" s="10">
        <v>29</v>
      </c>
      <c r="F7" s="10">
        <v>39</v>
      </c>
      <c r="G7" s="10">
        <v>45</v>
      </c>
      <c r="H7" s="10">
        <v>43</v>
      </c>
      <c r="I7" s="10">
        <v>32</v>
      </c>
      <c r="J7" s="10">
        <v>6</v>
      </c>
    </row>
    <row r="8" spans="2:10" x14ac:dyDescent="0.25">
      <c r="B8" s="27">
        <v>0.3430555555555555</v>
      </c>
      <c r="C8" s="10">
        <v>13</v>
      </c>
      <c r="D8" s="10">
        <v>16</v>
      </c>
      <c r="E8" s="10">
        <v>18</v>
      </c>
      <c r="F8" s="10">
        <v>26</v>
      </c>
      <c r="G8" s="10">
        <v>32</v>
      </c>
      <c r="H8" s="10">
        <v>32</v>
      </c>
      <c r="I8" s="10">
        <v>23</v>
      </c>
      <c r="J8" s="10">
        <v>2</v>
      </c>
    </row>
    <row r="9" spans="2:10" x14ac:dyDescent="0.25">
      <c r="B9" s="27">
        <v>0.34861111111111115</v>
      </c>
      <c r="C9" s="10">
        <v>16</v>
      </c>
      <c r="D9" s="10">
        <v>20</v>
      </c>
      <c r="E9" s="10">
        <v>23</v>
      </c>
      <c r="F9" s="10">
        <v>28</v>
      </c>
      <c r="G9" s="10">
        <v>33</v>
      </c>
      <c r="H9" s="10">
        <v>34</v>
      </c>
      <c r="I9" s="10">
        <v>22</v>
      </c>
      <c r="J9" s="10">
        <v>5</v>
      </c>
    </row>
    <row r="10" spans="2:10" x14ac:dyDescent="0.25">
      <c r="B10" s="27">
        <v>0.35347222222222219</v>
      </c>
      <c r="C10" s="10">
        <v>17</v>
      </c>
      <c r="D10" s="10">
        <v>22</v>
      </c>
      <c r="E10" s="10">
        <v>27</v>
      </c>
      <c r="F10" s="10">
        <v>37</v>
      </c>
      <c r="G10" s="10">
        <v>41</v>
      </c>
      <c r="H10" s="10">
        <v>39</v>
      </c>
      <c r="I10" s="10">
        <v>24</v>
      </c>
      <c r="J10" s="10">
        <v>4</v>
      </c>
    </row>
    <row r="11" spans="2:10" x14ac:dyDescent="0.25">
      <c r="B11" s="27">
        <v>0.35902777777777778</v>
      </c>
      <c r="C11" s="10">
        <v>13</v>
      </c>
      <c r="D11" s="10">
        <v>17</v>
      </c>
      <c r="E11" s="10">
        <v>18</v>
      </c>
      <c r="F11" s="10">
        <v>23</v>
      </c>
      <c r="G11" s="10">
        <v>25</v>
      </c>
      <c r="H11" s="10">
        <v>25</v>
      </c>
      <c r="I11" s="10">
        <v>16</v>
      </c>
      <c r="J11" s="10">
        <v>4</v>
      </c>
    </row>
    <row r="12" spans="2:10" x14ac:dyDescent="0.25">
      <c r="B12" s="27">
        <v>0.36388888888888887</v>
      </c>
      <c r="C12" s="10">
        <v>24</v>
      </c>
      <c r="D12" s="10">
        <v>30</v>
      </c>
      <c r="E12" s="10">
        <v>31</v>
      </c>
      <c r="F12" s="10">
        <v>37</v>
      </c>
      <c r="G12" s="10">
        <v>36</v>
      </c>
      <c r="H12" s="10">
        <v>32</v>
      </c>
      <c r="I12" s="10">
        <v>21</v>
      </c>
      <c r="J12" s="10">
        <v>4</v>
      </c>
    </row>
    <row r="13" spans="2:10" x14ac:dyDescent="0.25">
      <c r="B13" s="27">
        <v>0.36944444444444446</v>
      </c>
      <c r="C13" s="10">
        <v>11</v>
      </c>
      <c r="D13" s="10">
        <v>15</v>
      </c>
      <c r="E13" s="10">
        <v>17</v>
      </c>
      <c r="F13" s="10">
        <v>21</v>
      </c>
      <c r="G13" s="10">
        <v>21</v>
      </c>
      <c r="H13" s="10">
        <v>19</v>
      </c>
      <c r="I13" s="10">
        <v>13</v>
      </c>
      <c r="J13" s="10">
        <v>4</v>
      </c>
    </row>
    <row r="14" spans="2:10" x14ac:dyDescent="0.25">
      <c r="B14" s="27">
        <v>0.3743055555555555</v>
      </c>
      <c r="C14" s="10">
        <v>8</v>
      </c>
      <c r="D14" s="10">
        <v>10</v>
      </c>
      <c r="E14" s="10">
        <v>12</v>
      </c>
      <c r="F14" s="10">
        <v>18</v>
      </c>
      <c r="G14" s="10">
        <v>17</v>
      </c>
      <c r="H14" s="10">
        <v>17</v>
      </c>
      <c r="I14" s="10">
        <v>7</v>
      </c>
      <c r="J14" s="10">
        <v>4</v>
      </c>
    </row>
    <row r="15" spans="2:10" x14ac:dyDescent="0.25">
      <c r="B15" s="25" t="s">
        <v>69</v>
      </c>
      <c r="C15" s="10"/>
      <c r="D15" s="10"/>
      <c r="E15" s="10"/>
      <c r="F15" s="10"/>
      <c r="G15" s="10"/>
      <c r="H15" s="10"/>
      <c r="I15" s="10"/>
      <c r="J15" s="10"/>
    </row>
    <row r="16" spans="2:10" x14ac:dyDescent="0.25">
      <c r="B16" s="27">
        <v>0.33749999999999997</v>
      </c>
      <c r="C16" s="10">
        <v>50</v>
      </c>
      <c r="D16" s="10">
        <v>54</v>
      </c>
      <c r="E16" s="10">
        <v>58</v>
      </c>
      <c r="F16" s="10">
        <v>67</v>
      </c>
      <c r="G16" s="10">
        <v>74</v>
      </c>
      <c r="H16" s="10">
        <v>69</v>
      </c>
      <c r="I16" s="10">
        <v>49</v>
      </c>
      <c r="J16" s="10">
        <v>37</v>
      </c>
    </row>
    <row r="17" spans="2:11" x14ac:dyDescent="0.25">
      <c r="B17" s="27">
        <v>0.3430555555555555</v>
      </c>
      <c r="C17" s="10">
        <v>52</v>
      </c>
      <c r="D17" s="10">
        <v>57</v>
      </c>
      <c r="E17" s="10">
        <v>62</v>
      </c>
      <c r="F17" s="10">
        <v>73</v>
      </c>
      <c r="G17" s="10">
        <v>79</v>
      </c>
      <c r="H17" s="10">
        <v>75</v>
      </c>
      <c r="I17" s="10">
        <v>54</v>
      </c>
      <c r="J17" s="10">
        <v>33</v>
      </c>
    </row>
    <row r="18" spans="2:11" x14ac:dyDescent="0.25">
      <c r="B18" s="27">
        <v>0.34791666666666665</v>
      </c>
      <c r="C18" s="10">
        <v>37</v>
      </c>
      <c r="D18" s="10">
        <v>40</v>
      </c>
      <c r="E18" s="10">
        <v>41</v>
      </c>
      <c r="F18" s="10">
        <v>48</v>
      </c>
      <c r="G18" s="10">
        <v>53</v>
      </c>
      <c r="H18" s="10">
        <v>49</v>
      </c>
      <c r="I18" s="10">
        <v>36</v>
      </c>
      <c r="J18" s="10">
        <v>23</v>
      </c>
    </row>
    <row r="19" spans="2:11" x14ac:dyDescent="0.25">
      <c r="B19" s="27">
        <v>0.35347222222222219</v>
      </c>
      <c r="C19" s="10">
        <v>67</v>
      </c>
      <c r="D19" s="10">
        <v>73</v>
      </c>
      <c r="E19" s="10">
        <v>78</v>
      </c>
      <c r="F19" s="10">
        <v>85</v>
      </c>
      <c r="G19" s="10">
        <v>86</v>
      </c>
      <c r="H19" s="10">
        <v>82</v>
      </c>
      <c r="I19" s="10">
        <v>59</v>
      </c>
      <c r="J19" s="10">
        <v>46</v>
      </c>
    </row>
    <row r="20" spans="2:11" x14ac:dyDescent="0.25">
      <c r="B20" s="27">
        <v>0.35833333333333334</v>
      </c>
      <c r="C20" s="10">
        <v>37</v>
      </c>
      <c r="D20" s="10">
        <v>38</v>
      </c>
      <c r="E20" s="10">
        <v>42</v>
      </c>
      <c r="F20" s="10">
        <v>48</v>
      </c>
      <c r="G20" s="10">
        <v>49</v>
      </c>
      <c r="H20" s="10">
        <v>47</v>
      </c>
      <c r="I20" s="10">
        <v>31</v>
      </c>
      <c r="J20" s="10">
        <v>21</v>
      </c>
    </row>
    <row r="21" spans="2:11" x14ac:dyDescent="0.25">
      <c r="B21" s="27">
        <v>0.36388888888888887</v>
      </c>
      <c r="C21" s="10">
        <v>67</v>
      </c>
      <c r="D21" s="10">
        <v>73</v>
      </c>
      <c r="E21" s="10">
        <v>78</v>
      </c>
      <c r="F21" s="10">
        <v>87</v>
      </c>
      <c r="G21" s="10">
        <v>81</v>
      </c>
      <c r="H21" s="10">
        <v>77</v>
      </c>
      <c r="I21" s="10">
        <v>45</v>
      </c>
      <c r="J21" s="10">
        <v>28</v>
      </c>
    </row>
    <row r="22" spans="2:11" x14ac:dyDescent="0.25">
      <c r="B22" s="27">
        <v>0.36874999999999997</v>
      </c>
      <c r="C22" s="10">
        <v>34</v>
      </c>
      <c r="D22" s="10">
        <v>35</v>
      </c>
      <c r="E22" s="10">
        <v>37</v>
      </c>
      <c r="F22" s="10">
        <v>40</v>
      </c>
      <c r="G22" s="10">
        <v>39</v>
      </c>
      <c r="H22" s="10">
        <v>35</v>
      </c>
      <c r="I22" s="10">
        <v>24</v>
      </c>
      <c r="J22" s="10">
        <v>16</v>
      </c>
    </row>
    <row r="23" spans="2:11" x14ac:dyDescent="0.25">
      <c r="B23" s="27">
        <v>0.3743055555555555</v>
      </c>
      <c r="C23" s="10">
        <v>35</v>
      </c>
      <c r="D23" s="10">
        <v>37</v>
      </c>
      <c r="E23" s="10">
        <v>38</v>
      </c>
      <c r="F23" s="10">
        <v>41</v>
      </c>
      <c r="G23" s="10">
        <v>38</v>
      </c>
      <c r="H23" s="10">
        <v>35</v>
      </c>
      <c r="I23" s="10">
        <v>25</v>
      </c>
      <c r="J23" s="10">
        <v>16</v>
      </c>
    </row>
    <row r="25" spans="2:11" ht="18.75" x14ac:dyDescent="0.3">
      <c r="B25" s="8" t="s">
        <v>74</v>
      </c>
    </row>
    <row r="27" spans="2:11" x14ac:dyDescent="0.25">
      <c r="B27" s="158" t="s">
        <v>72</v>
      </c>
      <c r="C27" s="155" t="s">
        <v>71</v>
      </c>
      <c r="D27" s="155"/>
      <c r="E27" s="155"/>
      <c r="F27" s="155"/>
      <c r="G27" s="155"/>
      <c r="H27" s="155"/>
      <c r="I27" s="155"/>
      <c r="J27" s="155"/>
      <c r="K27" s="11"/>
    </row>
    <row r="28" spans="2:11" ht="30" x14ac:dyDescent="0.25">
      <c r="B28" s="159"/>
      <c r="C28" s="24" t="s">
        <v>66</v>
      </c>
      <c r="D28" s="24" t="s">
        <v>28</v>
      </c>
      <c r="E28" s="24" t="s">
        <v>70</v>
      </c>
      <c r="F28" s="24" t="s">
        <v>65</v>
      </c>
      <c r="G28" s="24" t="s">
        <v>64</v>
      </c>
      <c r="H28" s="24" t="s">
        <v>63</v>
      </c>
      <c r="I28" s="24" t="s">
        <v>62</v>
      </c>
      <c r="J28" s="24" t="s">
        <v>61</v>
      </c>
      <c r="K28" s="24" t="s">
        <v>60</v>
      </c>
    </row>
    <row r="29" spans="2:11" x14ac:dyDescent="0.25">
      <c r="B29" s="25" t="s">
        <v>68</v>
      </c>
      <c r="C29" s="10"/>
      <c r="D29" s="10"/>
      <c r="E29" s="10"/>
      <c r="F29" s="10"/>
      <c r="G29" s="10"/>
      <c r="H29" s="10"/>
      <c r="I29" s="10"/>
      <c r="J29" s="10"/>
      <c r="K29" s="10"/>
    </row>
    <row r="30" spans="2:11" x14ac:dyDescent="0.25">
      <c r="B30" s="27">
        <v>0.33611111111111108</v>
      </c>
      <c r="C30" s="10">
        <v>24</v>
      </c>
      <c r="D30" s="10">
        <v>22</v>
      </c>
      <c r="E30" s="10">
        <v>6</v>
      </c>
      <c r="F30" s="10">
        <v>6</v>
      </c>
      <c r="G30" s="10">
        <v>4</v>
      </c>
      <c r="H30" s="10">
        <v>5</v>
      </c>
      <c r="I30" s="10">
        <v>5</v>
      </c>
      <c r="J30" s="10">
        <v>5</v>
      </c>
      <c r="K30" s="10">
        <v>6</v>
      </c>
    </row>
    <row r="31" spans="2:11" x14ac:dyDescent="0.25">
      <c r="B31" s="27">
        <v>0.34097222222222223</v>
      </c>
      <c r="C31" s="10">
        <v>22</v>
      </c>
      <c r="D31" s="10">
        <v>18</v>
      </c>
      <c r="E31" s="10">
        <v>10</v>
      </c>
      <c r="F31" s="10">
        <v>8</v>
      </c>
      <c r="G31" s="10">
        <v>7</v>
      </c>
      <c r="H31" s="10">
        <v>5</v>
      </c>
      <c r="I31" s="10">
        <v>5</v>
      </c>
      <c r="J31" s="10">
        <v>5</v>
      </c>
      <c r="K31" s="10">
        <v>4</v>
      </c>
    </row>
    <row r="32" spans="2:11" x14ac:dyDescent="0.25">
      <c r="B32" s="27">
        <v>0.34652777777777777</v>
      </c>
      <c r="C32" s="10">
        <v>21</v>
      </c>
      <c r="D32" s="10">
        <v>19</v>
      </c>
      <c r="E32" s="10">
        <v>11</v>
      </c>
      <c r="F32" s="10">
        <v>10</v>
      </c>
      <c r="G32" s="10">
        <v>7</v>
      </c>
      <c r="H32" s="10">
        <v>7</v>
      </c>
      <c r="I32" s="10">
        <v>9</v>
      </c>
      <c r="J32" s="10">
        <v>7</v>
      </c>
      <c r="K32" s="10">
        <v>4</v>
      </c>
    </row>
    <row r="33" spans="2:11" x14ac:dyDescent="0.25">
      <c r="B33" s="27">
        <v>0.35138888888888892</v>
      </c>
      <c r="C33" s="10">
        <v>11</v>
      </c>
      <c r="D33" s="10">
        <v>10</v>
      </c>
      <c r="E33" s="10">
        <v>7</v>
      </c>
      <c r="F33" s="10">
        <v>7</v>
      </c>
      <c r="G33" s="10">
        <v>5</v>
      </c>
      <c r="H33" s="10">
        <v>7</v>
      </c>
      <c r="I33" s="10">
        <v>7</v>
      </c>
      <c r="J33" s="10">
        <v>6</v>
      </c>
      <c r="K33" s="10">
        <v>4</v>
      </c>
    </row>
    <row r="34" spans="2:11" x14ac:dyDescent="0.25">
      <c r="B34" s="27">
        <v>0.35694444444444445</v>
      </c>
      <c r="C34" s="10">
        <v>20</v>
      </c>
      <c r="D34" s="10">
        <v>17</v>
      </c>
      <c r="E34" s="10">
        <v>12</v>
      </c>
      <c r="F34" s="10">
        <v>12</v>
      </c>
      <c r="G34" s="10">
        <v>10</v>
      </c>
      <c r="H34" s="10">
        <v>6</v>
      </c>
      <c r="I34" s="10">
        <v>4</v>
      </c>
      <c r="J34" s="10">
        <v>5</v>
      </c>
      <c r="K34" s="10">
        <v>5</v>
      </c>
    </row>
    <row r="35" spans="2:11" x14ac:dyDescent="0.25">
      <c r="B35" s="27">
        <v>0.36180555555555555</v>
      </c>
      <c r="C35" s="10">
        <v>31</v>
      </c>
      <c r="D35" s="10">
        <v>31</v>
      </c>
      <c r="E35" s="10">
        <v>18</v>
      </c>
      <c r="F35" s="10">
        <v>19</v>
      </c>
      <c r="G35" s="10">
        <v>11</v>
      </c>
      <c r="H35" s="10">
        <v>9</v>
      </c>
      <c r="I35" s="10">
        <v>10</v>
      </c>
      <c r="J35" s="10">
        <v>7</v>
      </c>
      <c r="K35" s="10">
        <v>5</v>
      </c>
    </row>
    <row r="36" spans="2:11" x14ac:dyDescent="0.25">
      <c r="B36" s="27">
        <v>0.36736111111111108</v>
      </c>
      <c r="C36" s="10">
        <v>29</v>
      </c>
      <c r="D36" s="10">
        <v>28</v>
      </c>
      <c r="E36" s="10">
        <v>19</v>
      </c>
      <c r="F36" s="10">
        <v>19</v>
      </c>
      <c r="G36" s="10">
        <v>10</v>
      </c>
      <c r="H36" s="10">
        <v>8</v>
      </c>
      <c r="I36" s="10">
        <v>9</v>
      </c>
      <c r="J36" s="10">
        <v>8</v>
      </c>
      <c r="K36" s="10">
        <v>8</v>
      </c>
    </row>
    <row r="37" spans="2:11" x14ac:dyDescent="0.25">
      <c r="B37" s="27">
        <v>0.37222222222222223</v>
      </c>
      <c r="C37" s="10">
        <v>22</v>
      </c>
      <c r="D37" s="10">
        <v>22</v>
      </c>
      <c r="E37" s="10">
        <v>15</v>
      </c>
      <c r="F37" s="10">
        <v>14</v>
      </c>
      <c r="G37" s="10">
        <v>9</v>
      </c>
      <c r="H37" s="10">
        <v>9</v>
      </c>
      <c r="I37" s="10">
        <v>8</v>
      </c>
      <c r="J37" s="10">
        <v>7</v>
      </c>
      <c r="K37" s="10">
        <v>4</v>
      </c>
    </row>
    <row r="38" spans="2:11" x14ac:dyDescent="0.25">
      <c r="B38" s="25" t="s">
        <v>69</v>
      </c>
      <c r="C38" s="10"/>
      <c r="D38" s="10"/>
      <c r="E38" s="10"/>
      <c r="F38" s="10"/>
      <c r="G38" s="10"/>
      <c r="H38" s="10"/>
      <c r="I38" s="10"/>
      <c r="J38" s="10"/>
      <c r="K38" s="10"/>
    </row>
    <row r="39" spans="2:11" x14ac:dyDescent="0.25">
      <c r="B39" s="27">
        <v>0.3354166666666667</v>
      </c>
      <c r="C39" s="10">
        <v>94</v>
      </c>
      <c r="D39" s="10">
        <v>96</v>
      </c>
      <c r="E39" s="10">
        <v>32</v>
      </c>
      <c r="F39" s="10">
        <v>29</v>
      </c>
      <c r="G39" s="10">
        <v>25</v>
      </c>
      <c r="H39" s="10">
        <v>28</v>
      </c>
      <c r="I39" s="10">
        <v>29</v>
      </c>
      <c r="J39" s="10">
        <v>29</v>
      </c>
      <c r="K39" s="10">
        <v>26</v>
      </c>
    </row>
    <row r="40" spans="2:11" x14ac:dyDescent="0.25">
      <c r="B40" s="27">
        <v>0.34097222222222223</v>
      </c>
      <c r="C40" s="10">
        <v>48</v>
      </c>
      <c r="D40" s="10">
        <v>50</v>
      </c>
      <c r="E40" s="10">
        <v>30</v>
      </c>
      <c r="F40" s="10">
        <v>27</v>
      </c>
      <c r="G40" s="10">
        <v>25</v>
      </c>
      <c r="H40" s="10">
        <v>30</v>
      </c>
      <c r="I40" s="10">
        <v>30</v>
      </c>
      <c r="J40" s="10">
        <v>29</v>
      </c>
      <c r="K40" s="10">
        <v>27</v>
      </c>
    </row>
    <row r="41" spans="2:11" x14ac:dyDescent="0.25">
      <c r="B41" s="27">
        <v>0.34583333333333338</v>
      </c>
      <c r="C41" s="10">
        <v>52</v>
      </c>
      <c r="D41" s="10">
        <v>57</v>
      </c>
      <c r="E41" s="10">
        <v>35</v>
      </c>
      <c r="F41" s="10">
        <v>30</v>
      </c>
      <c r="G41" s="10">
        <v>26</v>
      </c>
      <c r="H41" s="10">
        <v>34</v>
      </c>
      <c r="I41" s="10">
        <v>35</v>
      </c>
      <c r="J41" s="10">
        <v>35</v>
      </c>
      <c r="K41" s="10">
        <v>31</v>
      </c>
    </row>
    <row r="42" spans="2:11" x14ac:dyDescent="0.25">
      <c r="B42" s="27">
        <v>0.35138888888888892</v>
      </c>
      <c r="C42" s="10">
        <v>40</v>
      </c>
      <c r="D42" s="10">
        <v>43</v>
      </c>
      <c r="E42" s="10">
        <v>34</v>
      </c>
      <c r="F42" s="10">
        <v>34</v>
      </c>
      <c r="G42" s="10">
        <v>31</v>
      </c>
      <c r="H42" s="10">
        <v>39</v>
      </c>
      <c r="I42" s="10">
        <v>41</v>
      </c>
      <c r="J42" s="10">
        <v>40</v>
      </c>
      <c r="K42" s="10">
        <v>33</v>
      </c>
    </row>
    <row r="43" spans="2:11" x14ac:dyDescent="0.25">
      <c r="B43" s="27">
        <v>0.35625000000000001</v>
      </c>
      <c r="C43" s="10">
        <v>37</v>
      </c>
      <c r="D43" s="10">
        <v>43</v>
      </c>
      <c r="E43" s="10">
        <v>33</v>
      </c>
      <c r="F43" s="10">
        <v>33</v>
      </c>
      <c r="G43" s="10">
        <v>28</v>
      </c>
      <c r="H43" s="10">
        <v>33</v>
      </c>
      <c r="I43" s="10">
        <v>34</v>
      </c>
      <c r="J43" s="10">
        <v>32</v>
      </c>
      <c r="K43" s="10">
        <v>29</v>
      </c>
    </row>
    <row r="44" spans="2:11" x14ac:dyDescent="0.25">
      <c r="B44" s="27">
        <v>0.36180555555555555</v>
      </c>
      <c r="C44" s="10">
        <v>68</v>
      </c>
      <c r="D44" s="10">
        <v>71</v>
      </c>
      <c r="E44" s="10">
        <v>51</v>
      </c>
      <c r="F44" s="10">
        <v>48</v>
      </c>
      <c r="G44" s="10">
        <v>34</v>
      </c>
      <c r="H44" s="10">
        <v>36</v>
      </c>
      <c r="I44" s="10">
        <v>38</v>
      </c>
      <c r="J44" s="10">
        <v>34</v>
      </c>
      <c r="K44" s="10">
        <v>30</v>
      </c>
    </row>
    <row r="45" spans="2:11" x14ac:dyDescent="0.25">
      <c r="B45" s="27">
        <v>0.3666666666666667</v>
      </c>
      <c r="C45" s="10">
        <v>41</v>
      </c>
      <c r="D45" s="10">
        <v>43</v>
      </c>
      <c r="E45" s="10">
        <v>33</v>
      </c>
      <c r="F45" s="10">
        <v>30</v>
      </c>
      <c r="G45" s="10">
        <v>15</v>
      </c>
      <c r="H45" s="10">
        <v>16</v>
      </c>
      <c r="I45" s="10">
        <v>16</v>
      </c>
      <c r="J45" s="10">
        <v>14</v>
      </c>
      <c r="K45" s="10">
        <v>17</v>
      </c>
    </row>
    <row r="46" spans="2:11" x14ac:dyDescent="0.25">
      <c r="B46" s="27">
        <v>0.37222222222222223</v>
      </c>
      <c r="C46" s="10">
        <v>38</v>
      </c>
      <c r="D46" s="10">
        <v>37</v>
      </c>
      <c r="E46" s="10">
        <v>31</v>
      </c>
      <c r="F46" s="10">
        <v>27</v>
      </c>
      <c r="G46" s="10">
        <v>16</v>
      </c>
      <c r="H46" s="10">
        <v>20</v>
      </c>
      <c r="I46" s="10">
        <v>20</v>
      </c>
      <c r="J46" s="10">
        <v>19</v>
      </c>
      <c r="K46" s="10">
        <v>21</v>
      </c>
    </row>
  </sheetData>
  <mergeCells count="4">
    <mergeCell ref="C4:J4"/>
    <mergeCell ref="C27:J27"/>
    <mergeCell ref="B27:B28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Bilag 1 Linjer per kontrakt</vt:lpstr>
      <vt:lpstr>Bilag 2 Kontrollerte kontr </vt:lpstr>
      <vt:lpstr>Bilag 3 Antall per kontr</vt:lpstr>
      <vt:lpstr>Bilag 4 Pristabell</vt:lpstr>
      <vt:lpstr>Bilag 5-1 Påstigende Kontrakt 1</vt:lpstr>
      <vt:lpstr>Bilag 5-2 Påstigende Kontrakt 2</vt:lpstr>
      <vt:lpstr>Bilag 5-3 Påstigende Kontrakt 3</vt:lpstr>
      <vt:lpstr>Bilag 5-4 Påstigende Kontrakt 4</vt:lpstr>
      <vt:lpstr>Bilag 6 Om bord per avgang</vt:lpstr>
      <vt:lpstr>Bilag 7 Påstigende natt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Kjetil Vrenne</dc:creator>
  <cp:lastModifiedBy>Vrenne Kjetil</cp:lastModifiedBy>
  <dcterms:created xsi:type="dcterms:W3CDTF">2014-03-13T14:19:02Z</dcterms:created>
  <dcterms:modified xsi:type="dcterms:W3CDTF">2019-03-26T12:59:05Z</dcterms:modified>
</cp:coreProperties>
</file>